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cfna.sharepoint.com/sites/CF-EntreCorpBusDev/LoanDept/Business Packet-printing/Cashflow with formulas/"/>
    </mc:Choice>
  </mc:AlternateContent>
  <xr:revisionPtr revIDLastSave="3358" documentId="8_{95D217F8-A9EB-4DAC-84CB-14C7F80F7229}" xr6:coauthVersionLast="47" xr6:coauthVersionMax="47" xr10:uidLastSave="{DC5769CA-78C9-4911-8A11-805D55AC6BA6}"/>
  <bookViews>
    <workbookView xWindow="28680" yWindow="-6615" windowWidth="29040" windowHeight="15720" xr2:uid="{00000000-000D-0000-FFFF-FFFF00000000}"/>
  </bookViews>
  <sheets>
    <sheet name="Instructions" sheetId="2" r:id="rId1"/>
    <sheet name="Assumptions" sheetId="4" r:id="rId2"/>
    <sheet name="Cashflow"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5" i="1" l="1"/>
  <c r="R106" i="1"/>
  <c r="AE63" i="1"/>
  <c r="P63" i="1"/>
  <c r="AE44" i="1"/>
  <c r="AE82" i="1"/>
  <c r="R82" i="1"/>
  <c r="P82" i="1"/>
  <c r="P44" i="1"/>
  <c r="R44" i="1"/>
  <c r="G30" i="1"/>
  <c r="AE101" i="1" l="1"/>
  <c r="P101" i="1"/>
  <c r="R101" i="1"/>
  <c r="AE33" i="1"/>
  <c r="P33" i="1"/>
  <c r="R33" i="1"/>
  <c r="AE67" i="1"/>
  <c r="P67" i="1"/>
  <c r="R67" i="1"/>
  <c r="R63" i="1"/>
  <c r="I23" i="4" l="1"/>
  <c r="I24" i="4"/>
  <c r="I25" i="4"/>
  <c r="I22" i="4"/>
  <c r="P22" i="4"/>
  <c r="Q22" i="4"/>
  <c r="Q26" i="4"/>
  <c r="P18" i="4"/>
  <c r="P26" i="4"/>
  <c r="Q18" i="4"/>
  <c r="A19" i="1"/>
  <c r="A15" i="1"/>
  <c r="A11" i="1"/>
  <c r="A7" i="1"/>
  <c r="C23" i="4"/>
  <c r="C24" i="4"/>
  <c r="C25" i="4"/>
  <c r="C22" i="4"/>
  <c r="F5" i="1" l="1"/>
  <c r="O5" i="1" l="1"/>
  <c r="J5" i="1" l="1"/>
  <c r="K5" i="1"/>
  <c r="E5" i="1"/>
  <c r="D5" i="1"/>
  <c r="F6" i="4" s="1"/>
  <c r="G5" i="1"/>
  <c r="H5" i="1"/>
  <c r="I5" i="1"/>
  <c r="L5" i="1"/>
  <c r="M5" i="1"/>
  <c r="N5" i="1"/>
  <c r="R2" i="1"/>
  <c r="R1" i="1"/>
  <c r="AE52" i="1"/>
  <c r="P52" i="1"/>
  <c r="R52" i="1"/>
  <c r="AE97" i="1" l="1"/>
  <c r="AE98" i="1"/>
  <c r="AE99" i="1"/>
  <c r="AE100" i="1"/>
  <c r="AE102" i="1"/>
  <c r="AE103" i="1"/>
  <c r="T96" i="1"/>
  <c r="T106" i="1" s="1"/>
  <c r="U96" i="1"/>
  <c r="U106" i="1" s="1"/>
  <c r="V96" i="1"/>
  <c r="V106" i="1" s="1"/>
  <c r="W96" i="1"/>
  <c r="W106" i="1" s="1"/>
  <c r="X96" i="1"/>
  <c r="X106" i="1" s="1"/>
  <c r="Y96" i="1"/>
  <c r="Y106" i="1" s="1"/>
  <c r="Z96" i="1"/>
  <c r="Z106" i="1" s="1"/>
  <c r="AA96" i="1"/>
  <c r="AA106" i="1" s="1"/>
  <c r="AB96" i="1"/>
  <c r="AB106" i="1" s="1"/>
  <c r="AC96" i="1"/>
  <c r="AC106" i="1" s="1"/>
  <c r="AD96" i="1"/>
  <c r="AD106" i="1" s="1"/>
  <c r="S96" i="1"/>
  <c r="AE80" i="1"/>
  <c r="AE81" i="1"/>
  <c r="AE83" i="1"/>
  <c r="AE84" i="1"/>
  <c r="AE85" i="1"/>
  <c r="AE86" i="1"/>
  <c r="AE87" i="1"/>
  <c r="AE88" i="1"/>
  <c r="AE89" i="1"/>
  <c r="AE90" i="1"/>
  <c r="AE91" i="1"/>
  <c r="AE92" i="1"/>
  <c r="AE93" i="1"/>
  <c r="AE94" i="1"/>
  <c r="T79" i="1"/>
  <c r="U79" i="1"/>
  <c r="V79" i="1"/>
  <c r="W79" i="1"/>
  <c r="X79" i="1"/>
  <c r="Y79" i="1"/>
  <c r="Z79" i="1"/>
  <c r="AA79" i="1"/>
  <c r="AB79" i="1"/>
  <c r="AC79" i="1"/>
  <c r="AD79" i="1"/>
  <c r="S79" i="1"/>
  <c r="AE64" i="1"/>
  <c r="AE65" i="1"/>
  <c r="AE66" i="1"/>
  <c r="AE68" i="1"/>
  <c r="AE69" i="1"/>
  <c r="AE70" i="1"/>
  <c r="AE71" i="1"/>
  <c r="AE72" i="1"/>
  <c r="AE73" i="1"/>
  <c r="AE74" i="1"/>
  <c r="AE75" i="1"/>
  <c r="AE76" i="1"/>
  <c r="AE77" i="1"/>
  <c r="AE51" i="1"/>
  <c r="AE53" i="1"/>
  <c r="AE54" i="1"/>
  <c r="AE55" i="1"/>
  <c r="AE56" i="1"/>
  <c r="AE57" i="1"/>
  <c r="AE58" i="1"/>
  <c r="AE59" i="1"/>
  <c r="AE60" i="1"/>
  <c r="T50" i="1"/>
  <c r="U50" i="1"/>
  <c r="V50" i="1"/>
  <c r="W50" i="1"/>
  <c r="X50" i="1"/>
  <c r="Y50" i="1"/>
  <c r="Z50" i="1"/>
  <c r="AA50" i="1"/>
  <c r="AB50" i="1"/>
  <c r="AC50" i="1"/>
  <c r="AD50" i="1"/>
  <c r="S50" i="1"/>
  <c r="AE41" i="1"/>
  <c r="AE42" i="1"/>
  <c r="AE43" i="1"/>
  <c r="AE45" i="1"/>
  <c r="AE46" i="1"/>
  <c r="AE47" i="1"/>
  <c r="AE48" i="1"/>
  <c r="T40" i="1"/>
  <c r="U40" i="1"/>
  <c r="V40" i="1"/>
  <c r="W40" i="1"/>
  <c r="X40" i="1"/>
  <c r="Y40" i="1"/>
  <c r="Z40" i="1"/>
  <c r="AA40" i="1"/>
  <c r="AB40" i="1"/>
  <c r="AC40" i="1"/>
  <c r="AD40" i="1"/>
  <c r="S40" i="1"/>
  <c r="B36" i="1"/>
  <c r="D96" i="1"/>
  <c r="E96" i="1"/>
  <c r="F96" i="1"/>
  <c r="G96" i="1"/>
  <c r="H96" i="1"/>
  <c r="I96" i="1"/>
  <c r="J96" i="1"/>
  <c r="K96" i="1"/>
  <c r="L96" i="1"/>
  <c r="M96" i="1"/>
  <c r="N96" i="1"/>
  <c r="O96" i="1"/>
  <c r="B96" i="1"/>
  <c r="D79" i="1"/>
  <c r="E79" i="1"/>
  <c r="F79" i="1"/>
  <c r="G79" i="1"/>
  <c r="H79" i="1"/>
  <c r="I79" i="1"/>
  <c r="J79" i="1"/>
  <c r="K79" i="1"/>
  <c r="L79" i="1"/>
  <c r="M79" i="1"/>
  <c r="N79" i="1"/>
  <c r="O79" i="1"/>
  <c r="B79" i="1"/>
  <c r="B62" i="1"/>
  <c r="D50" i="1"/>
  <c r="E50" i="1"/>
  <c r="F50" i="1"/>
  <c r="G50" i="1"/>
  <c r="H50" i="1"/>
  <c r="I50" i="1"/>
  <c r="J50" i="1"/>
  <c r="K50" i="1"/>
  <c r="L50" i="1"/>
  <c r="M50" i="1"/>
  <c r="N50" i="1"/>
  <c r="O50" i="1"/>
  <c r="B50" i="1"/>
  <c r="P41" i="1"/>
  <c r="P42" i="1"/>
  <c r="P43" i="1"/>
  <c r="P45" i="1"/>
  <c r="P46" i="1"/>
  <c r="P47" i="1"/>
  <c r="P48" i="1"/>
  <c r="P51" i="1"/>
  <c r="P53" i="1"/>
  <c r="P54" i="1"/>
  <c r="P55" i="1"/>
  <c r="P56" i="1"/>
  <c r="P57" i="1"/>
  <c r="P58" i="1"/>
  <c r="P59" i="1"/>
  <c r="P60" i="1"/>
  <c r="P64" i="1"/>
  <c r="P65" i="1"/>
  <c r="P66" i="1"/>
  <c r="P68" i="1"/>
  <c r="P69" i="1"/>
  <c r="P70" i="1"/>
  <c r="P71" i="1"/>
  <c r="P72" i="1"/>
  <c r="P73" i="1"/>
  <c r="P74" i="1"/>
  <c r="P75" i="1"/>
  <c r="P76" i="1"/>
  <c r="P77" i="1"/>
  <c r="P80" i="1"/>
  <c r="P81" i="1"/>
  <c r="P83" i="1"/>
  <c r="P84" i="1"/>
  <c r="P85" i="1"/>
  <c r="P86" i="1"/>
  <c r="P87" i="1"/>
  <c r="P88" i="1"/>
  <c r="P89" i="1"/>
  <c r="P90" i="1"/>
  <c r="P91" i="1"/>
  <c r="P92" i="1"/>
  <c r="P93" i="1"/>
  <c r="P94" i="1"/>
  <c r="P97" i="1"/>
  <c r="P98" i="1"/>
  <c r="P99" i="1"/>
  <c r="P100" i="1"/>
  <c r="P102" i="1"/>
  <c r="P103" i="1"/>
  <c r="D40" i="1"/>
  <c r="E40" i="1"/>
  <c r="F40" i="1"/>
  <c r="G40" i="1"/>
  <c r="H40" i="1"/>
  <c r="I40" i="1"/>
  <c r="J40" i="1"/>
  <c r="K40" i="1"/>
  <c r="L40" i="1"/>
  <c r="M40" i="1"/>
  <c r="N40" i="1"/>
  <c r="O40" i="1"/>
  <c r="B40" i="1"/>
  <c r="B109" i="1"/>
  <c r="R42" i="1"/>
  <c r="R43" i="1"/>
  <c r="R45" i="1"/>
  <c r="R46" i="1"/>
  <c r="R47" i="1"/>
  <c r="R48" i="1"/>
  <c r="R50" i="1"/>
  <c r="R51" i="1"/>
  <c r="R53" i="1"/>
  <c r="R54" i="1"/>
  <c r="R55" i="1"/>
  <c r="R56" i="1"/>
  <c r="R57" i="1"/>
  <c r="R58" i="1"/>
  <c r="R59" i="1"/>
  <c r="R60" i="1"/>
  <c r="R62" i="1"/>
  <c r="R64" i="1"/>
  <c r="R65" i="1"/>
  <c r="R66" i="1"/>
  <c r="R68" i="1"/>
  <c r="R69" i="1"/>
  <c r="R70" i="1"/>
  <c r="R71" i="1"/>
  <c r="R72" i="1"/>
  <c r="R73" i="1"/>
  <c r="R74" i="1"/>
  <c r="R75" i="1"/>
  <c r="R76" i="1"/>
  <c r="R77" i="1"/>
  <c r="R79" i="1"/>
  <c r="R80" i="1"/>
  <c r="R81" i="1"/>
  <c r="R83" i="1"/>
  <c r="R84" i="1"/>
  <c r="R85" i="1"/>
  <c r="R86" i="1"/>
  <c r="R87" i="1"/>
  <c r="R88" i="1"/>
  <c r="R89" i="1"/>
  <c r="R90" i="1"/>
  <c r="R91" i="1"/>
  <c r="R92" i="1"/>
  <c r="R93" i="1"/>
  <c r="R94" i="1"/>
  <c r="R96" i="1"/>
  <c r="R97" i="1"/>
  <c r="R98" i="1"/>
  <c r="R99" i="1"/>
  <c r="R100" i="1"/>
  <c r="R102" i="1"/>
  <c r="R103" i="1"/>
  <c r="R107" i="1"/>
  <c r="R41" i="1"/>
  <c r="P40" i="1" l="1"/>
  <c r="AE96" i="1"/>
  <c r="B107" i="1"/>
  <c r="B111" i="1" s="1"/>
  <c r="B113" i="1" s="1"/>
  <c r="AE79" i="1"/>
  <c r="AE50" i="1"/>
  <c r="AE40" i="1"/>
  <c r="P96" i="1"/>
  <c r="P79" i="1"/>
  <c r="P50" i="1"/>
  <c r="D112" i="1" l="1"/>
  <c r="P112" i="1"/>
  <c r="P31" i="1" l="1"/>
  <c r="T23" i="1" l="1"/>
  <c r="U23" i="1"/>
  <c r="V23" i="1"/>
  <c r="W23" i="1"/>
  <c r="X23" i="1"/>
  <c r="Y23" i="1"/>
  <c r="Z23" i="1"/>
  <c r="AA23" i="1"/>
  <c r="AB23" i="1"/>
  <c r="AC23" i="1"/>
  <c r="AD23" i="1"/>
  <c r="S23" i="1"/>
  <c r="D23" i="1"/>
  <c r="AE23" i="1" l="1"/>
  <c r="D20" i="1"/>
  <c r="D21" i="1" s="1"/>
  <c r="E20" i="1"/>
  <c r="E21" i="1" s="1"/>
  <c r="F20" i="1"/>
  <c r="F21" i="1" s="1"/>
  <c r="G20" i="1"/>
  <c r="G21" i="1" s="1"/>
  <c r="H20" i="1"/>
  <c r="H21" i="1" s="1"/>
  <c r="I20" i="1"/>
  <c r="I21" i="1" s="1"/>
  <c r="J20" i="1"/>
  <c r="J21" i="1" s="1"/>
  <c r="K20" i="1"/>
  <c r="K21" i="1" s="1"/>
  <c r="L20" i="1"/>
  <c r="L21" i="1" s="1"/>
  <c r="M20" i="1"/>
  <c r="M21" i="1" s="1"/>
  <c r="N20" i="1"/>
  <c r="N21" i="1" s="1"/>
  <c r="O20" i="1"/>
  <c r="O21" i="1" s="1"/>
  <c r="A21" i="1"/>
  <c r="R21" i="1" s="1"/>
  <c r="A17" i="1"/>
  <c r="R17" i="1" s="1"/>
  <c r="A13" i="1"/>
  <c r="R13" i="1" s="1"/>
  <c r="A9" i="1"/>
  <c r="R9" i="1" s="1"/>
  <c r="F29" i="1"/>
  <c r="R23" i="1"/>
  <c r="R24" i="1"/>
  <c r="H30" i="1"/>
  <c r="D29" i="1"/>
  <c r="D36" i="1" s="1"/>
  <c r="AE38" i="1"/>
  <c r="P38" i="1"/>
  <c r="P109" i="1" s="1"/>
  <c r="AE109" i="1" s="1"/>
  <c r="E38" i="1"/>
  <c r="E109" i="1" s="1"/>
  <c r="T109" i="1" s="1"/>
  <c r="F38" i="1"/>
  <c r="F109" i="1" s="1"/>
  <c r="U109" i="1" s="1"/>
  <c r="G38" i="1"/>
  <c r="G109" i="1" s="1"/>
  <c r="V109" i="1" s="1"/>
  <c r="H38" i="1"/>
  <c r="H109" i="1" s="1"/>
  <c r="W109" i="1" s="1"/>
  <c r="I38" i="1"/>
  <c r="I109" i="1" s="1"/>
  <c r="X109" i="1" s="1"/>
  <c r="J38" i="1"/>
  <c r="J109" i="1" s="1"/>
  <c r="Y109" i="1" s="1"/>
  <c r="K38" i="1"/>
  <c r="K109" i="1" s="1"/>
  <c r="Z109" i="1" s="1"/>
  <c r="L38" i="1"/>
  <c r="L109" i="1" s="1"/>
  <c r="AA109" i="1" s="1"/>
  <c r="M38" i="1"/>
  <c r="M109" i="1" s="1"/>
  <c r="AB109" i="1" s="1"/>
  <c r="N38" i="1"/>
  <c r="N109" i="1" s="1"/>
  <c r="AC109" i="1" s="1"/>
  <c r="O38" i="1"/>
  <c r="O109" i="1" s="1"/>
  <c r="AD109" i="1" s="1"/>
  <c r="D38" i="1"/>
  <c r="D109" i="1" s="1"/>
  <c r="S109" i="1" s="1"/>
  <c r="E23" i="1"/>
  <c r="F23" i="1"/>
  <c r="G23" i="1"/>
  <c r="H23" i="1"/>
  <c r="I23" i="1"/>
  <c r="J23" i="1"/>
  <c r="K23" i="1"/>
  <c r="L23" i="1"/>
  <c r="M23" i="1"/>
  <c r="N23" i="1"/>
  <c r="O23" i="1"/>
  <c r="T20" i="1"/>
  <c r="T21" i="1" s="1"/>
  <c r="U20" i="1"/>
  <c r="U21" i="1" s="1"/>
  <c r="V20" i="1"/>
  <c r="V21" i="1" s="1"/>
  <c r="W20" i="1"/>
  <c r="W21" i="1" s="1"/>
  <c r="X20" i="1"/>
  <c r="X21" i="1" s="1"/>
  <c r="Y20" i="1"/>
  <c r="Y21" i="1" s="1"/>
  <c r="Z20" i="1"/>
  <c r="Z21" i="1" s="1"/>
  <c r="AA20" i="1"/>
  <c r="AA21" i="1" s="1"/>
  <c r="AB20" i="1"/>
  <c r="AB21" i="1" s="1"/>
  <c r="AC20" i="1"/>
  <c r="AC21" i="1" s="1"/>
  <c r="AD20" i="1"/>
  <c r="AD21" i="1" s="1"/>
  <c r="S20" i="1"/>
  <c r="S21" i="1" s="1"/>
  <c r="T16" i="1"/>
  <c r="U16" i="1"/>
  <c r="V16" i="1"/>
  <c r="V17" i="1" s="1"/>
  <c r="W16" i="1"/>
  <c r="W17" i="1" s="1"/>
  <c r="X16" i="1"/>
  <c r="X17" i="1" s="1"/>
  <c r="Y16" i="1"/>
  <c r="Y17" i="1" s="1"/>
  <c r="Z16" i="1"/>
  <c r="Z17" i="1" s="1"/>
  <c r="AA16" i="1"/>
  <c r="AA17" i="1" s="1"/>
  <c r="AB16" i="1"/>
  <c r="AB17" i="1" s="1"/>
  <c r="AC16" i="1"/>
  <c r="AC17" i="1" s="1"/>
  <c r="AD16" i="1"/>
  <c r="AD17" i="1" s="1"/>
  <c r="S16" i="1"/>
  <c r="E16" i="1"/>
  <c r="E17" i="1" s="1"/>
  <c r="F16" i="1"/>
  <c r="F17" i="1" s="1"/>
  <c r="G16" i="1"/>
  <c r="G17" i="1" s="1"/>
  <c r="H16" i="1"/>
  <c r="H17" i="1" s="1"/>
  <c r="I16" i="1"/>
  <c r="I17" i="1" s="1"/>
  <c r="J16" i="1"/>
  <c r="J17" i="1" s="1"/>
  <c r="K16" i="1"/>
  <c r="K17" i="1" s="1"/>
  <c r="L16" i="1"/>
  <c r="L17" i="1" s="1"/>
  <c r="M16" i="1"/>
  <c r="M17" i="1" s="1"/>
  <c r="N16" i="1"/>
  <c r="N17" i="1" s="1"/>
  <c r="O16" i="1"/>
  <c r="O17" i="1" s="1"/>
  <c r="D16" i="1"/>
  <c r="D17" i="1" s="1"/>
  <c r="T12" i="1"/>
  <c r="T13" i="1" s="1"/>
  <c r="U12" i="1"/>
  <c r="U13" i="1" s="1"/>
  <c r="V12" i="1"/>
  <c r="V13" i="1" s="1"/>
  <c r="W12" i="1"/>
  <c r="W13" i="1" s="1"/>
  <c r="X12" i="1"/>
  <c r="Y12" i="1"/>
  <c r="Y13" i="1" s="1"/>
  <c r="Z12" i="1"/>
  <c r="Z13" i="1" s="1"/>
  <c r="AA12" i="1"/>
  <c r="AA13" i="1" s="1"/>
  <c r="AB12" i="1"/>
  <c r="AB13" i="1" s="1"/>
  <c r="AC12" i="1"/>
  <c r="AC13" i="1" s="1"/>
  <c r="AD12" i="1"/>
  <c r="AD13" i="1" s="1"/>
  <c r="S12" i="1"/>
  <c r="S13" i="1" s="1"/>
  <c r="E12" i="1"/>
  <c r="E13" i="1" s="1"/>
  <c r="F12" i="1"/>
  <c r="F13" i="1" s="1"/>
  <c r="G12" i="1"/>
  <c r="G13" i="1" s="1"/>
  <c r="H12" i="1"/>
  <c r="H13" i="1" s="1"/>
  <c r="I12" i="1"/>
  <c r="I13" i="1" s="1"/>
  <c r="J12" i="1"/>
  <c r="J13" i="1" s="1"/>
  <c r="K12" i="1"/>
  <c r="K13" i="1" s="1"/>
  <c r="L12" i="1"/>
  <c r="L13" i="1" s="1"/>
  <c r="M12" i="1"/>
  <c r="M13" i="1" s="1"/>
  <c r="N12" i="1"/>
  <c r="N13" i="1" s="1"/>
  <c r="O12" i="1"/>
  <c r="O13" i="1" s="1"/>
  <c r="D12" i="1"/>
  <c r="D13" i="1" s="1"/>
  <c r="D8" i="1"/>
  <c r="D9" i="1" s="1"/>
  <c r="T8" i="1"/>
  <c r="N8" i="1"/>
  <c r="N9" i="1" s="1"/>
  <c r="U8" i="1"/>
  <c r="V8" i="1"/>
  <c r="W8" i="1"/>
  <c r="X8" i="1"/>
  <c r="Y8" i="1"/>
  <c r="Z8" i="1"/>
  <c r="AA8" i="1"/>
  <c r="AB8" i="1"/>
  <c r="AC8" i="1"/>
  <c r="AD8" i="1"/>
  <c r="S8" i="1"/>
  <c r="E8" i="1"/>
  <c r="E9" i="1" s="1"/>
  <c r="F8" i="1"/>
  <c r="G8" i="1"/>
  <c r="H8" i="1"/>
  <c r="H9" i="1" s="1"/>
  <c r="I8" i="1"/>
  <c r="I9" i="1" s="1"/>
  <c r="J8" i="1"/>
  <c r="J9" i="1" s="1"/>
  <c r="K8" i="1"/>
  <c r="K9" i="1" s="1"/>
  <c r="L8" i="1"/>
  <c r="L9" i="1" s="1"/>
  <c r="M8" i="1"/>
  <c r="M9" i="1" s="1"/>
  <c r="O8" i="1"/>
  <c r="A20" i="1"/>
  <c r="R20" i="1" s="1"/>
  <c r="A16" i="1"/>
  <c r="R16" i="1" s="1"/>
  <c r="R11" i="1"/>
  <c r="R15" i="1"/>
  <c r="R19" i="1"/>
  <c r="A12" i="1"/>
  <c r="R12" i="1" s="1"/>
  <c r="A8" i="1"/>
  <c r="R8" i="1" s="1"/>
  <c r="AE31" i="1"/>
  <c r="AE32" i="1"/>
  <c r="AE34" i="1"/>
  <c r="AE35" i="1"/>
  <c r="P35" i="1"/>
  <c r="U30" i="1"/>
  <c r="T30" i="1"/>
  <c r="S30" i="1"/>
  <c r="O30" i="1"/>
  <c r="R30" i="1"/>
  <c r="V30" i="1"/>
  <c r="W30" i="1"/>
  <c r="X30" i="1"/>
  <c r="Y30" i="1"/>
  <c r="Z30" i="1"/>
  <c r="AA30" i="1"/>
  <c r="AB30" i="1"/>
  <c r="AC30" i="1"/>
  <c r="AD30" i="1"/>
  <c r="I30" i="1"/>
  <c r="J30" i="1"/>
  <c r="K30" i="1"/>
  <c r="L30" i="1"/>
  <c r="M30" i="1"/>
  <c r="N30" i="1"/>
  <c r="F30" i="1"/>
  <c r="E30" i="1"/>
  <c r="R29" i="1"/>
  <c r="S29" i="1"/>
  <c r="T29" i="1"/>
  <c r="U29" i="1"/>
  <c r="V29" i="1"/>
  <c r="W29" i="1"/>
  <c r="X29" i="1"/>
  <c r="Y29" i="1"/>
  <c r="Z29" i="1"/>
  <c r="AA29" i="1"/>
  <c r="AB29" i="1"/>
  <c r="AC29" i="1"/>
  <c r="AD29" i="1"/>
  <c r="AE11" i="1"/>
  <c r="AE15" i="1"/>
  <c r="AE19" i="1"/>
  <c r="AE7" i="1"/>
  <c r="R7" i="1"/>
  <c r="R25" i="1"/>
  <c r="R28" i="1"/>
  <c r="R31" i="1"/>
  <c r="R32" i="1"/>
  <c r="R34" i="1"/>
  <c r="R35" i="1"/>
  <c r="R36" i="1"/>
  <c r="R39" i="1"/>
  <c r="R40" i="1"/>
  <c r="R110" i="1"/>
  <c r="R111" i="1"/>
  <c r="R112" i="1"/>
  <c r="R113" i="1"/>
  <c r="R6" i="1"/>
  <c r="AD5" i="1"/>
  <c r="AD38" i="1" s="1"/>
  <c r="T5" i="1"/>
  <c r="T38" i="1" s="1"/>
  <c r="U5" i="1"/>
  <c r="U38" i="1" s="1"/>
  <c r="V5" i="1"/>
  <c r="V38" i="1" s="1"/>
  <c r="W5" i="1"/>
  <c r="W38" i="1" s="1"/>
  <c r="X5" i="1"/>
  <c r="X38" i="1" s="1"/>
  <c r="Y5" i="1"/>
  <c r="Y38" i="1" s="1"/>
  <c r="Z5" i="1"/>
  <c r="Z38" i="1" s="1"/>
  <c r="AA5" i="1"/>
  <c r="AA38" i="1" s="1"/>
  <c r="AB5" i="1"/>
  <c r="AB38" i="1" s="1"/>
  <c r="AC5" i="1"/>
  <c r="AC38" i="1" s="1"/>
  <c r="S5" i="1"/>
  <c r="S38" i="1" s="1"/>
  <c r="E29" i="1"/>
  <c r="G29" i="1"/>
  <c r="H29" i="1"/>
  <c r="I29" i="1"/>
  <c r="J29" i="1"/>
  <c r="K29" i="1"/>
  <c r="L29" i="1"/>
  <c r="M29" i="1"/>
  <c r="N29" i="1"/>
  <c r="O29" i="1"/>
  <c r="P7" i="1"/>
  <c r="P11" i="1"/>
  <c r="P15" i="1"/>
  <c r="P19" i="1"/>
  <c r="AE21" i="1" l="1"/>
  <c r="S24" i="1"/>
  <c r="S105" i="1" s="1"/>
  <c r="AE8" i="1"/>
  <c r="S9" i="1"/>
  <c r="AD24" i="1"/>
  <c r="AD9" i="1"/>
  <c r="AD25" i="1" s="1"/>
  <c r="AC24" i="1"/>
  <c r="AC9" i="1"/>
  <c r="AC25" i="1" s="1"/>
  <c r="X24" i="1"/>
  <c r="X9" i="1"/>
  <c r="V24" i="1"/>
  <c r="V9" i="1"/>
  <c r="V25" i="1" s="1"/>
  <c r="T24" i="1"/>
  <c r="T9" i="1"/>
  <c r="AB24" i="1"/>
  <c r="AB9" i="1"/>
  <c r="AB25" i="1" s="1"/>
  <c r="O9" i="1"/>
  <c r="O25" i="1" s="1"/>
  <c r="O24" i="1"/>
  <c r="AA24" i="1"/>
  <c r="AA9" i="1"/>
  <c r="AA25" i="1" s="1"/>
  <c r="W24" i="1"/>
  <c r="W9" i="1"/>
  <c r="W25" i="1" s="1"/>
  <c r="U24" i="1"/>
  <c r="U9" i="1"/>
  <c r="Z24" i="1"/>
  <c r="Z9" i="1"/>
  <c r="Z25" i="1" s="1"/>
  <c r="Y24" i="1"/>
  <c r="Y9" i="1"/>
  <c r="Y25" i="1" s="1"/>
  <c r="I25" i="1"/>
  <c r="N25" i="1"/>
  <c r="L25" i="1"/>
  <c r="M25" i="1"/>
  <c r="K25" i="1"/>
  <c r="J25" i="1"/>
  <c r="H25" i="1"/>
  <c r="G24" i="1"/>
  <c r="D24" i="1"/>
  <c r="D105" i="1" s="1"/>
  <c r="F24" i="1"/>
  <c r="E25" i="1"/>
  <c r="P23" i="1"/>
  <c r="M24" i="1"/>
  <c r="D25" i="1"/>
  <c r="E24" i="1"/>
  <c r="L24" i="1"/>
  <c r="G9" i="1"/>
  <c r="G25" i="1" s="1"/>
  <c r="N24" i="1"/>
  <c r="F9" i="1"/>
  <c r="F25" i="1" s="1"/>
  <c r="AE16" i="1"/>
  <c r="K24" i="1"/>
  <c r="J24" i="1"/>
  <c r="H24" i="1"/>
  <c r="AE20" i="1"/>
  <c r="I24" i="1"/>
  <c r="P12" i="1"/>
  <c r="AE12" i="1"/>
  <c r="P21" i="1"/>
  <c r="P13" i="1"/>
  <c r="P17" i="1"/>
  <c r="P16" i="1"/>
  <c r="S17" i="1"/>
  <c r="P20" i="1"/>
  <c r="P8" i="1"/>
  <c r="X13" i="1"/>
  <c r="AE13" i="1" s="1"/>
  <c r="U17" i="1"/>
  <c r="T17" i="1"/>
  <c r="X36" i="1"/>
  <c r="S36" i="1"/>
  <c r="T36" i="1"/>
  <c r="U36" i="1"/>
  <c r="AD36" i="1"/>
  <c r="AC36" i="1"/>
  <c r="AB36" i="1"/>
  <c r="AA36" i="1"/>
  <c r="V36" i="1"/>
  <c r="Z36" i="1"/>
  <c r="AE30" i="1"/>
  <c r="W36" i="1"/>
  <c r="Y36" i="1"/>
  <c r="AE29" i="1"/>
  <c r="P30" i="1"/>
  <c r="P29" i="1"/>
  <c r="P34" i="1"/>
  <c r="P32" i="1"/>
  <c r="O36" i="1"/>
  <c r="N36" i="1"/>
  <c r="M36" i="1"/>
  <c r="L36" i="1"/>
  <c r="K36" i="1"/>
  <c r="J36" i="1"/>
  <c r="I36" i="1"/>
  <c r="H36" i="1"/>
  <c r="G36" i="1"/>
  <c r="F36" i="1"/>
  <c r="E36" i="1"/>
  <c r="Y62" i="1" l="1"/>
  <c r="Y105" i="1"/>
  <c r="Y107" i="1" s="1"/>
  <c r="Y111" i="1" s="1"/>
  <c r="X62" i="1"/>
  <c r="X105" i="1"/>
  <c r="X107" i="1" s="1"/>
  <c r="AD62" i="1"/>
  <c r="AD105" i="1"/>
  <c r="AD107" i="1" s="1"/>
  <c r="Z62" i="1"/>
  <c r="Z105" i="1"/>
  <c r="Z107" i="1" s="1"/>
  <c r="Z111" i="1" s="1"/>
  <c r="AC62" i="1"/>
  <c r="AC105" i="1"/>
  <c r="AC107" i="1" s="1"/>
  <c r="AC111" i="1" s="1"/>
  <c r="AB62" i="1"/>
  <c r="AB105" i="1"/>
  <c r="AB107" i="1" s="1"/>
  <c r="V62" i="1"/>
  <c r="V105" i="1"/>
  <c r="V107" i="1" s="1"/>
  <c r="V111" i="1" s="1"/>
  <c r="U62" i="1"/>
  <c r="U105" i="1"/>
  <c r="U107" i="1" s="1"/>
  <c r="W62" i="1"/>
  <c r="W105" i="1"/>
  <c r="W107" i="1" s="1"/>
  <c r="W111" i="1" s="1"/>
  <c r="AA62" i="1"/>
  <c r="AA105" i="1"/>
  <c r="AA107" i="1" s="1"/>
  <c r="AA111" i="1" s="1"/>
  <c r="T62" i="1"/>
  <c r="T105" i="1"/>
  <c r="T107" i="1" s="1"/>
  <c r="T111" i="1" s="1"/>
  <c r="M62" i="1"/>
  <c r="M106" i="1" s="1"/>
  <c r="M105" i="1"/>
  <c r="I62" i="1"/>
  <c r="I106" i="1" s="1"/>
  <c r="I105" i="1"/>
  <c r="F62" i="1"/>
  <c r="F106" i="1" s="1"/>
  <c r="F105" i="1"/>
  <c r="H62" i="1"/>
  <c r="H106" i="1" s="1"/>
  <c r="H105" i="1"/>
  <c r="J62" i="1"/>
  <c r="J106" i="1" s="1"/>
  <c r="J105" i="1"/>
  <c r="G62" i="1"/>
  <c r="G106" i="1" s="1"/>
  <c r="G105" i="1"/>
  <c r="K62" i="1"/>
  <c r="K106" i="1" s="1"/>
  <c r="K105" i="1"/>
  <c r="N62" i="1"/>
  <c r="N106" i="1" s="1"/>
  <c r="N105" i="1"/>
  <c r="O62" i="1"/>
  <c r="O106" i="1" s="1"/>
  <c r="O105" i="1"/>
  <c r="L62" i="1"/>
  <c r="L106" i="1" s="1"/>
  <c r="L105" i="1"/>
  <c r="E62" i="1"/>
  <c r="E106" i="1" s="1"/>
  <c r="E105" i="1"/>
  <c r="S62" i="1"/>
  <c r="S106" i="1" s="1"/>
  <c r="AE106" i="1" s="1"/>
  <c r="D62" i="1"/>
  <c r="D106" i="1" s="1"/>
  <c r="T25" i="1"/>
  <c r="U25" i="1"/>
  <c r="AE24" i="1"/>
  <c r="X25" i="1"/>
  <c r="S25" i="1"/>
  <c r="AE9" i="1"/>
  <c r="P25" i="1"/>
  <c r="P24" i="1"/>
  <c r="AE17" i="1"/>
  <c r="P9" i="1"/>
  <c r="AE36" i="1"/>
  <c r="P36" i="1"/>
  <c r="AB111" i="1" l="1"/>
  <c r="S107" i="1"/>
  <c r="S111" i="1" s="1"/>
  <c r="AD111" i="1"/>
  <c r="X111" i="1"/>
  <c r="U111" i="1"/>
  <c r="AE105" i="1"/>
  <c r="K107" i="1"/>
  <c r="K111" i="1" s="1"/>
  <c r="G107" i="1"/>
  <c r="G111" i="1" s="1"/>
  <c r="J107" i="1"/>
  <c r="J111" i="1" s="1"/>
  <c r="P105" i="1"/>
  <c r="H107" i="1"/>
  <c r="H111" i="1" s="1"/>
  <c r="L107" i="1"/>
  <c r="L111" i="1" s="1"/>
  <c r="F107" i="1"/>
  <c r="F111" i="1" s="1"/>
  <c r="O107" i="1"/>
  <c r="O111" i="1" s="1"/>
  <c r="I107" i="1"/>
  <c r="I111" i="1" s="1"/>
  <c r="N107" i="1"/>
  <c r="N111" i="1" s="1"/>
  <c r="M107" i="1"/>
  <c r="M111" i="1" s="1"/>
  <c r="E107" i="1"/>
  <c r="E111" i="1" s="1"/>
  <c r="D107" i="1"/>
  <c r="P106" i="1"/>
  <c r="AE62" i="1"/>
  <c r="P62" i="1"/>
  <c r="AE25" i="1"/>
  <c r="P107" i="1" l="1"/>
  <c r="P111" i="1" s="1"/>
  <c r="P113" i="1" s="1"/>
  <c r="AE107" i="1"/>
  <c r="AE111" i="1" s="1"/>
  <c r="D111" i="1"/>
  <c r="D113" i="1" s="1"/>
  <c r="E112" i="1" s="1"/>
  <c r="E113" i="1" l="1"/>
  <c r="F112" i="1" s="1"/>
  <c r="F113" i="1" s="1"/>
  <c r="G112" i="1" s="1"/>
  <c r="G113" i="1" l="1"/>
  <c r="H112" i="1" s="1"/>
  <c r="H113" i="1" l="1"/>
  <c r="I112" i="1" s="1"/>
  <c r="I113" i="1" l="1"/>
  <c r="J112" i="1" s="1"/>
  <c r="J113" i="1" l="1"/>
  <c r="K112" i="1" s="1"/>
  <c r="K113" i="1" l="1"/>
  <c r="L112" i="1" s="1"/>
  <c r="L113" i="1" l="1"/>
  <c r="M112" i="1" s="1"/>
  <c r="M113" i="1" l="1"/>
  <c r="N112" i="1" s="1"/>
  <c r="N113" i="1" l="1"/>
  <c r="O112" i="1" s="1"/>
  <c r="O113" i="1" s="1"/>
  <c r="S112" i="1" s="1"/>
  <c r="AE112" i="1" l="1"/>
  <c r="AE113" i="1" s="1"/>
  <c r="S113" i="1"/>
  <c r="T112" i="1" s="1"/>
  <c r="T113" i="1" s="1"/>
  <c r="U112" i="1" s="1"/>
  <c r="U113" i="1" s="1"/>
  <c r="V112" i="1" s="1"/>
  <c r="V113" i="1" s="1"/>
  <c r="W112" i="1" s="1"/>
  <c r="W113" i="1" s="1"/>
  <c r="X112" i="1" s="1"/>
  <c r="X113" i="1" s="1"/>
  <c r="Y112" i="1" s="1"/>
  <c r="Y113" i="1" s="1"/>
  <c r="Z112" i="1" s="1"/>
  <c r="Z113" i="1" s="1"/>
  <c r="AA112" i="1" s="1"/>
  <c r="AA113" i="1" s="1"/>
  <c r="AB112" i="1" s="1"/>
  <c r="AB113" i="1" s="1"/>
  <c r="AC112" i="1" s="1"/>
  <c r="AC113" i="1" s="1"/>
  <c r="AD112" i="1" l="1"/>
  <c r="AD1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Jordan Pomrenke</author>
  </authors>
  <commentList>
    <comment ref="A7" authorId="0" shapeId="0" xr:uid="{0A8DC405-F3B6-42C6-A8B5-5EF617C5C620}">
      <text>
        <r>
          <rPr>
            <b/>
            <sz val="9"/>
            <color indexed="81"/>
            <rFont val="Tahoma"/>
            <family val="2"/>
          </rPr>
          <t>Estimate your revenue for the upcoming year. The expectation is that assumptions will be made for these amounts. Please note that these assumptions should be able to be made logically and can be explained.</t>
        </r>
      </text>
    </comment>
    <comment ref="A8" authorId="0" shapeId="0" xr:uid="{4D635B6B-3AE5-4C67-BC06-38E2661451E2}">
      <text>
        <r>
          <rPr>
            <b/>
            <sz val="9"/>
            <color indexed="81"/>
            <rFont val="Tahoma"/>
            <family val="2"/>
          </rPr>
          <t>How much does it cost you to acquire or produce the goods (products, software or services) being sold?
Cost of Goods Sold can be adjusted in the Assumptions tab.</t>
        </r>
      </text>
    </comment>
    <comment ref="A12" authorId="0" shapeId="0" xr:uid="{AC3D4EF9-2122-45F5-B81A-7ED7F522A393}">
      <text>
        <r>
          <rPr>
            <b/>
            <sz val="9"/>
            <color indexed="81"/>
            <rFont val="Tahoma"/>
            <family val="2"/>
          </rPr>
          <t>How much does it cost you to acquire or produce the goods (products, software or services) being sold?
Cost of Goods Sold can be adjusted in the Assumptions tab.</t>
        </r>
      </text>
    </comment>
    <comment ref="A16" authorId="0" shapeId="0" xr:uid="{303B15AF-075B-4949-BB66-B2C6CC1D3B27}">
      <text>
        <r>
          <rPr>
            <b/>
            <sz val="9"/>
            <color indexed="81"/>
            <rFont val="Tahoma"/>
            <family val="2"/>
          </rPr>
          <t>How much does it cost you to acquire or produce the goods (products, software or services) being sold?
Cost of Goods Sold can be adjusted in the Assumptions tab.</t>
        </r>
      </text>
    </comment>
    <comment ref="A20" authorId="0" shapeId="0" xr:uid="{C6B7BAD3-2019-43E2-8168-FAF5D2CB2E5F}">
      <text>
        <r>
          <rPr>
            <b/>
            <sz val="9"/>
            <color indexed="81"/>
            <rFont val="Tahoma"/>
            <family val="2"/>
          </rPr>
          <t>How much does it cost you to acquire or produce the goods (products, software or services) being sold?
Cost of Goods Sold can be adjusted in the Assumptions tab.</t>
        </r>
      </text>
    </comment>
    <comment ref="A29" authorId="0" shapeId="0" xr:uid="{0ACFFD06-0DD7-4D30-B4D8-759DE1E6D987}">
      <text>
        <r>
          <rPr>
            <b/>
            <sz val="9"/>
            <color indexed="81"/>
            <rFont val="Tahoma"/>
            <charset val="1"/>
          </rPr>
          <t>Cash you received from sales this month. This only counts sales where cash is immediately received.</t>
        </r>
      </text>
    </comment>
    <comment ref="A30" authorId="0" shapeId="0" xr:uid="{4C26517A-42F1-40E3-9720-23DF2D52C93A}">
      <text>
        <r>
          <rPr>
            <b/>
            <sz val="9"/>
            <color indexed="81"/>
            <rFont val="Tahoma"/>
            <charset val="1"/>
          </rPr>
          <t>The cash collected from sales made in previous months. This can be adjusted in the assumptions tab under accounts receivable.</t>
        </r>
      </text>
    </comment>
    <comment ref="A31" authorId="0" shapeId="0" xr:uid="{6ABD2BAE-6A7E-435B-A193-3CE3703B36B3}">
      <text>
        <r>
          <rPr>
            <b/>
            <sz val="9"/>
            <color indexed="81"/>
            <rFont val="Tahoma"/>
            <charset val="1"/>
          </rPr>
          <t>Cash received from a lending institution. Could be for a mortgage, repayable loan, line of credit, etc.</t>
        </r>
      </text>
    </comment>
    <comment ref="A32" authorId="0" shapeId="0" xr:uid="{3AC5B0D3-C3AA-4E31-AF50-DA46B95B1430}">
      <text>
        <r>
          <rPr>
            <b/>
            <sz val="9"/>
            <color indexed="81"/>
            <rFont val="Tahoma"/>
            <charset val="1"/>
          </rPr>
          <t>Cash the owners have contributed.</t>
        </r>
      </text>
    </comment>
    <comment ref="A33" authorId="0" shapeId="0" xr:uid="{F59AE1EB-1516-4FEC-A051-D98CB589FC20}">
      <text>
        <r>
          <rPr>
            <b/>
            <sz val="9"/>
            <color indexed="81"/>
            <rFont val="Tahoma"/>
            <charset val="1"/>
          </rPr>
          <t>Cash friends and families have contributed. If repayment is required, be sure to indicate that as a loan payment or other relevant category.</t>
        </r>
      </text>
    </comment>
    <comment ref="A34" authorId="0" shapeId="0" xr:uid="{748AD739-7D8A-44F0-9C24-250228816451}">
      <text>
        <r>
          <rPr>
            <b/>
            <sz val="9"/>
            <color indexed="81"/>
            <rFont val="Tahoma"/>
            <charset val="1"/>
          </rPr>
          <t xml:space="preserve">Include any grants or other non-repayable/non-dilutive funding that you will apply for. 
*** Grants typically take AT LEAST 90 days after initial submission to happen ***
It is recommended to note if the funds have been secured or not to not mislead your reviewer that the funding is secured. 
Advanced: 
Copy this forecast and making a scenario where you don't get the grant funding you anticipate to illustrate how you will keep you business operating if you are not successful with your grant.
</t>
        </r>
      </text>
    </comment>
    <comment ref="A41" authorId="0" shapeId="0" xr:uid="{43A29653-322F-4770-9E8A-531C2D00BFF1}">
      <text>
        <r>
          <rPr>
            <b/>
            <sz val="9"/>
            <color indexed="81"/>
            <rFont val="Tahoma"/>
            <charset val="1"/>
          </rPr>
          <t>Amount the owners will take out of the business.</t>
        </r>
      </text>
    </comment>
    <comment ref="A42" authorId="0" shapeId="0" xr:uid="{0A18CBFC-38AD-42CA-B20F-8BD6F6621B29}">
      <text>
        <r>
          <rPr>
            <b/>
            <sz val="9"/>
            <color indexed="81"/>
            <rFont val="Tahoma"/>
            <charset val="1"/>
          </rPr>
          <t xml:space="preserve">Cost of staff payments not already included in Cost of Goods Sold. </t>
        </r>
      </text>
    </comment>
    <comment ref="A43" authorId="0" shapeId="0" xr:uid="{5DA9641A-CE5A-47A8-A57B-E86B02459A45}">
      <text>
        <r>
          <rPr>
            <b/>
            <sz val="9"/>
            <color indexed="81"/>
            <rFont val="Tahoma"/>
            <charset val="1"/>
          </rPr>
          <t>Calculate Canada Pension Plan (CPP) contributions, Employment Insurance (EI) rates, and any other required remittances. For 2025, a general rule of thumb is to use 5.95% of wages to staff. Please note this is a guideline. For accurate estimates, please refer to an accountant or tax expert.</t>
        </r>
      </text>
    </comment>
    <comment ref="A44" authorId="0" shapeId="0" xr:uid="{166C5B95-24BD-4023-B8AE-5D10E25F3F15}">
      <text>
        <r>
          <rPr>
            <b/>
            <sz val="9"/>
            <color indexed="81"/>
            <rFont val="Tahoma"/>
            <charset val="1"/>
          </rPr>
          <t>WCB is a provincial insurance program that provides benefits to workers injured on the job. Employers may be required to contribute to WCB. Please see a list of exempt industries here:
https://rm.wcb.ab.ca/WCB.RateManual.WebServer/ExemptActivities.
Please see specific industry rates for projections here:
https://rm.wcb.ab.ca/WCB.RateManual.WebServer/AllRates</t>
        </r>
      </text>
    </comment>
    <comment ref="A45" authorId="0" shapeId="0" xr:uid="{C7A8017F-6647-4461-BBE3-2FAB43D155F7}">
      <text>
        <r>
          <rPr>
            <b/>
            <sz val="9"/>
            <color indexed="81"/>
            <rFont val="Tahoma"/>
            <charset val="1"/>
          </rPr>
          <t>Cost of company benefits plan if not included in staff salaries and wages. As a guideline when projecting, this could range from 1-5% all the way to 15-30% if you are planning to have benefits for the business.</t>
        </r>
      </text>
    </comment>
    <comment ref="A46" authorId="0" shapeId="0" xr:uid="{C9DE4A0B-4986-416B-A8F9-6F12B224AE4B}">
      <text>
        <r>
          <rPr>
            <b/>
            <sz val="9"/>
            <color indexed="81"/>
            <rFont val="Tahoma"/>
            <charset val="1"/>
          </rPr>
          <t>Costs related towards training and professional development. This could include online training, conferences, industry courses, etc.</t>
        </r>
      </text>
    </comment>
    <comment ref="A51" authorId="0" shapeId="0" xr:uid="{8E4D0FA0-474E-4AE9-BCF1-A62F10A2865A}">
      <text>
        <r>
          <rPr>
            <b/>
            <sz val="9"/>
            <color indexed="81"/>
            <rFont val="Tahoma"/>
            <charset val="1"/>
          </rPr>
          <t>Cost for a workspace that is rented or purchased.</t>
        </r>
      </text>
    </comment>
    <comment ref="A52" authorId="0" shapeId="0" xr:uid="{260FCA81-65C9-470C-A025-2652078121C5}">
      <text>
        <r>
          <rPr>
            <b/>
            <sz val="9"/>
            <color indexed="81"/>
            <rFont val="Tahoma"/>
            <charset val="1"/>
          </rPr>
          <t>Amount paid to the municipal government, typically by the property owner or as defined in a lease agreement</t>
        </r>
      </text>
    </comment>
    <comment ref="A53" authorId="0" shapeId="0" xr:uid="{422C7AA0-BE68-4599-B31A-33B6B8E5DBC7}">
      <text>
        <r>
          <rPr>
            <b/>
            <sz val="9"/>
            <color indexed="81"/>
            <rFont val="Tahoma"/>
            <charset val="1"/>
          </rPr>
          <t>Cost of equipment purchased to produce your service or product. Consider leasing to lower your start-up costs.</t>
        </r>
      </text>
    </comment>
    <comment ref="A54" authorId="0" shapeId="0" xr:uid="{4D250C4D-FA1F-414F-A79D-7626CF6B8B8F}">
      <text>
        <r>
          <rPr>
            <b/>
            <sz val="9"/>
            <color indexed="81"/>
            <rFont val="Tahoma"/>
            <charset val="1"/>
          </rPr>
          <t>Cost of equipment leased to produce your service or product.</t>
        </r>
      </text>
    </comment>
    <comment ref="A55" authorId="0" shapeId="0" xr:uid="{D90238ED-DC36-46D1-87C3-BA0BCD4C12A8}">
      <text>
        <r>
          <rPr>
            <b/>
            <sz val="9"/>
            <color indexed="81"/>
            <rFont val="Tahoma"/>
            <charset val="1"/>
          </rPr>
          <t>Cost of ongoing repairs, maintenance, and cleaning of equipment and property. Can include maintenance and cleaning contracts that you’ve outsourced to another company.</t>
        </r>
      </text>
    </comment>
    <comment ref="A56" authorId="0" shapeId="0" xr:uid="{FDA0EF0C-FE01-4D83-98D1-33E43FA7DE6A}">
      <text>
        <r>
          <rPr>
            <b/>
            <sz val="9"/>
            <color indexed="81"/>
            <rFont val="Tahoma"/>
            <charset val="1"/>
          </rPr>
          <t>Cost of office equipment, furniture, etc. Required items for working, but not directly related to production of product or service.</t>
        </r>
      </text>
    </comment>
    <comment ref="A57" authorId="0" shapeId="0" xr:uid="{A410ABD9-238C-473C-B4CA-ECDBAD891A1A}">
      <text>
        <r>
          <rPr>
            <b/>
            <sz val="9"/>
            <color indexed="81"/>
            <rFont val="Tahoma"/>
            <charset val="1"/>
          </rPr>
          <t>Cost of other significant assets that don’t fall into another category.</t>
        </r>
      </text>
    </comment>
    <comment ref="A58" authorId="0" shapeId="0" xr:uid="{C7E1A55E-EA45-40B1-84B1-7E92B9C62142}">
      <text>
        <r>
          <rPr>
            <b/>
            <sz val="9"/>
            <color indexed="81"/>
            <rFont val="Tahoma"/>
            <charset val="1"/>
          </rPr>
          <t>Costs related to renovations, changes, and upgrades of the property.</t>
        </r>
      </text>
    </comment>
    <comment ref="A63" authorId="0" shapeId="0" xr:uid="{9BAD373F-B93C-4B7C-9BB2-5AB61C804CBA}">
      <text>
        <r>
          <rPr>
            <b/>
            <sz val="9"/>
            <color indexed="81"/>
            <rFont val="Tahoma"/>
            <charset val="1"/>
          </rPr>
          <t>Costs related to promoting your business. Can include printing costs, signage costs, social media, billboards, radio and tv ads, design costs, etc.
Please note there is a separate category for website costs</t>
        </r>
      </text>
    </comment>
    <comment ref="A64" authorId="0" shapeId="0" xr:uid="{E6E11043-3D27-4A0F-9A39-519D86EA9566}">
      <text>
        <r>
          <rPr>
            <b/>
            <sz val="9"/>
            <color indexed="81"/>
            <rFont val="Tahoma"/>
            <charset val="1"/>
          </rPr>
          <t xml:space="preserve">Costs related to office supplies for day-to-day use. Can include paper, ink/toner, printer maintenance, pens, computers, etc. Put printing costs related to marketing in the advertising and promotions section. </t>
        </r>
      </text>
    </comment>
    <comment ref="A65" authorId="0" shapeId="0" xr:uid="{B841ADEB-E95B-441D-AE55-C8E1C5E28602}">
      <text>
        <r>
          <rPr>
            <b/>
            <sz val="9"/>
            <color indexed="81"/>
            <rFont val="Tahoma"/>
            <charset val="1"/>
          </rPr>
          <t>Cost for telephone system, cell phones, and internet services.</t>
        </r>
      </text>
    </comment>
    <comment ref="A66" authorId="0" shapeId="0" xr:uid="{4EDADF81-2C04-4C64-A884-226A78A8DBA7}">
      <text>
        <r>
          <rPr>
            <b/>
            <sz val="9"/>
            <color indexed="81"/>
            <rFont val="Tahoma"/>
            <charset val="1"/>
          </rPr>
          <t>Costs associated with essential services like electricity, water, and gas.</t>
        </r>
      </text>
    </comment>
    <comment ref="A67" authorId="0" shapeId="0" xr:uid="{7747E125-7B46-4C44-BDCE-EBE2BE120DED}">
      <text>
        <r>
          <rPr>
            <b/>
            <sz val="9"/>
            <color indexed="81"/>
            <rFont val="Tahoma"/>
            <charset val="1"/>
          </rPr>
          <t>Costs related to creating, maintaining, and operating a website. Can include web design and development, domain name registration, web hosting, content creation, security measures, etc.</t>
        </r>
      </text>
    </comment>
    <comment ref="A68" authorId="0" shapeId="0" xr:uid="{3833128D-530A-4D9E-BA54-05B94DC163AC}">
      <text>
        <r>
          <rPr>
            <b/>
            <sz val="9"/>
            <color indexed="81"/>
            <rFont val="Tahoma"/>
            <charset val="1"/>
          </rPr>
          <t>Costs for ongoing access to software, cloud services, and other digital tools. Can include cloud storage, Customer Relationship Management (CRM) software, project management tools, accounting system, etc.</t>
        </r>
      </text>
    </comment>
    <comment ref="A69" authorId="0" shapeId="0" xr:uid="{F06F9D90-5DF3-483C-897C-2A9AFDC42839}">
      <text>
        <r>
          <rPr>
            <b/>
            <sz val="9"/>
            <color indexed="81"/>
            <rFont val="Tahoma"/>
            <charset val="1"/>
          </rPr>
          <t>Costs associated with setting up and maintaining a point-of-sales (POS) system which includes hardware, software, transaction fees, and other related charges.</t>
        </r>
      </text>
    </comment>
    <comment ref="A70" authorId="0" shapeId="0" xr:uid="{B722D610-E822-4268-8A2D-4417273A5AAC}">
      <text>
        <r>
          <rPr>
            <b/>
            <sz val="9"/>
            <color indexed="81"/>
            <rFont val="Tahoma"/>
            <charset val="1"/>
          </rPr>
          <t>Costs related to shipping products to customers, including shipping fees, packaging materials, postage, and fuel costs.</t>
        </r>
      </text>
    </comment>
    <comment ref="A71" authorId="0" shapeId="0" xr:uid="{394374F2-B4A6-4DAA-9E4C-075B37949FC0}">
      <text>
        <r>
          <rPr>
            <b/>
            <sz val="9"/>
            <color indexed="81"/>
            <rFont val="Tahoma"/>
            <charset val="1"/>
          </rPr>
          <t>Costs not already allocated to Cost of Goods Sold. This could include raw materials, finished goods for resale, etc. Starting inventory costs should also be placed here. The assumption is that once you start selling products, the Cost of Goods Sold will account for replacing inventory levels.</t>
        </r>
      </text>
    </comment>
    <comment ref="A72" authorId="0" shapeId="0" xr:uid="{3BDF25E4-BFBE-42DB-A864-407094383768}">
      <text>
        <r>
          <rPr>
            <b/>
            <sz val="9"/>
            <color indexed="81"/>
            <rFont val="Tahoma"/>
            <charset val="1"/>
          </rPr>
          <t xml:space="preserve">Costs incurred for hiring an outside individual or company to perform specific tasks or services. </t>
        </r>
      </text>
    </comment>
    <comment ref="A73" authorId="0" shapeId="0" xr:uid="{F5AB2242-D4EB-43FC-B2E2-7BC6AFCFBE00}">
      <text>
        <r>
          <rPr>
            <b/>
            <sz val="9"/>
            <color indexed="81"/>
            <rFont val="Tahoma"/>
            <charset val="1"/>
          </rPr>
          <t>Costs related to innovation and improving products, services, technologies, and processes.</t>
        </r>
      </text>
    </comment>
    <comment ref="A74" authorId="0" shapeId="0" xr:uid="{D26B886C-63A1-4A1B-A9EA-57404BC9831E}">
      <text>
        <r>
          <rPr>
            <b/>
            <sz val="9"/>
            <color indexed="81"/>
            <rFont val="Tahoma"/>
            <charset val="1"/>
          </rPr>
          <t>Operating costs related to your industry that aren’t included already.</t>
        </r>
      </text>
    </comment>
    <comment ref="A75" authorId="0" shapeId="0" xr:uid="{89AE6FD7-7DFD-4900-A97C-7D057802CE2F}">
      <text>
        <r>
          <rPr>
            <b/>
            <sz val="9"/>
            <color indexed="81"/>
            <rFont val="Tahoma"/>
            <charset val="1"/>
          </rPr>
          <t>Operating costs related to your industry that aren’t included already.</t>
        </r>
      </text>
    </comment>
    <comment ref="A76" authorId="0" shapeId="0" xr:uid="{F013D411-CE3D-4FFB-9906-3555E1338BBA}">
      <text>
        <r>
          <rPr>
            <b/>
            <sz val="9"/>
            <color indexed="81"/>
            <rFont val="Tahoma"/>
            <charset val="1"/>
          </rPr>
          <t>Operating costs that aren’t included already.</t>
        </r>
      </text>
    </comment>
    <comment ref="A77" authorId="0" shapeId="0" xr:uid="{7D11EB2C-4751-4A28-9829-0E902471AAB2}">
      <text>
        <r>
          <rPr>
            <b/>
            <sz val="9"/>
            <color indexed="81"/>
            <rFont val="Tahoma"/>
            <charset val="1"/>
          </rPr>
          <t>Operating costs that aren’t included already.</t>
        </r>
      </text>
    </comment>
    <comment ref="A80" authorId="0" shapeId="0" xr:uid="{321CC1C8-8641-4822-90FA-FF71EAFB26E5}">
      <text>
        <r>
          <rPr>
            <b/>
            <sz val="9"/>
            <color indexed="81"/>
            <rFont val="Tahoma"/>
            <charset val="1"/>
          </rPr>
          <t>Costs for obtaining licenses and permits necessary for operating a business. Can include business license, trace licenses, constructions permits, zoning permits, environmental permits, industry specific permits, etc.</t>
        </r>
      </text>
    </comment>
    <comment ref="A81" authorId="0" shapeId="0" xr:uid="{81B1C3B6-9332-496C-9483-FB4247C7B196}">
      <text>
        <r>
          <rPr>
            <b/>
            <sz val="9"/>
            <color indexed="81"/>
            <rFont val="Tahoma"/>
            <charset val="1"/>
          </rPr>
          <t>Costs for borrowing money – includes principle and interest portion of the loan payment.</t>
        </r>
      </text>
    </comment>
    <comment ref="A82" authorId="0" shapeId="0" xr:uid="{F7553E8A-2E0A-4F18-8D21-461394906D2B}">
      <text>
        <r>
          <rPr>
            <b/>
            <sz val="9"/>
            <color indexed="81"/>
            <rFont val="Tahoma"/>
            <charset val="1"/>
          </rPr>
          <t>Costs for borrowing money – includes principle and interest portion of the loan payment.</t>
        </r>
      </text>
    </comment>
    <comment ref="A83" authorId="0" shapeId="0" xr:uid="{488D2E13-9968-4C3F-B149-5B141E15446F}">
      <text>
        <r>
          <rPr>
            <b/>
            <sz val="9"/>
            <color indexed="81"/>
            <rFont val="Tahoma"/>
            <charset val="1"/>
          </rPr>
          <t>Costs related to financial institution services including account maintenance, overdraft, ATM withdrawals, wire transfers, etc. Interest fees can relate to line of credit.</t>
        </r>
      </text>
    </comment>
    <comment ref="A84" authorId="0" shapeId="0" xr:uid="{8D8F42E4-EEC5-4124-A4D8-1D2D28E595EF}">
      <text>
        <r>
          <rPr>
            <b/>
            <sz val="9"/>
            <color indexed="81"/>
            <rFont val="Tahoma"/>
            <charset val="1"/>
          </rPr>
          <t>Costs related to GST, PST, and other regulated expenses. For accurate estimates, please refer to an accountant or tax expert.</t>
        </r>
      </text>
    </comment>
    <comment ref="A85" authorId="0" shapeId="0" xr:uid="{30711F60-A480-41E3-99C2-7200BC6092FA}">
      <text>
        <r>
          <rPr>
            <b/>
            <sz val="9"/>
            <color indexed="81"/>
            <rFont val="Tahoma"/>
            <charset val="1"/>
          </rPr>
          <t>Costs related to fees charged by lawyers for services, consultation, document preparation, representation in court, and legal advice.</t>
        </r>
      </text>
    </comment>
    <comment ref="A86" authorId="0" shapeId="0" xr:uid="{CD4E1D3E-4F86-4432-B256-0D01D0F352CD}">
      <text>
        <r>
          <rPr>
            <b/>
            <sz val="9"/>
            <color indexed="81"/>
            <rFont val="Tahoma"/>
            <charset val="1"/>
          </rPr>
          <t>Costs incurred for professional accounting services including tax preparation, auditing, and financial advice.</t>
        </r>
      </text>
    </comment>
    <comment ref="A87" authorId="0" shapeId="0" xr:uid="{CFA87DB8-1ABA-4868-9B7E-0B835F82FCB5}">
      <text>
        <r>
          <rPr>
            <b/>
            <sz val="9"/>
            <color indexed="81"/>
            <rFont val="Tahoma"/>
            <charset val="1"/>
          </rPr>
          <t>Costs related to maintain financial records.</t>
        </r>
      </text>
    </comment>
    <comment ref="A88" authorId="0" shapeId="0" xr:uid="{8239A068-36E8-4926-AA6A-7A8E99761E93}">
      <text>
        <r>
          <rPr>
            <b/>
            <sz val="9"/>
            <color indexed="81"/>
            <rFont val="Tahoma"/>
            <charset val="1"/>
          </rPr>
          <t>Can include professional associations, clubs, unions, Chamber of Commerce, etc</t>
        </r>
      </text>
    </comment>
    <comment ref="A89" authorId="0" shapeId="0" xr:uid="{320393AA-600D-4A9F-9D69-B51F6B55A61C}">
      <text>
        <r>
          <rPr>
            <b/>
            <sz val="9"/>
            <color indexed="81"/>
            <rFont val="Tahoma"/>
            <charset val="1"/>
          </rPr>
          <t>Costs made to individuals or firms for expert advice or services.</t>
        </r>
      </text>
    </comment>
    <comment ref="A90" authorId="0" shapeId="0" xr:uid="{8D38B314-8C55-4007-94A8-A240BDB92847}">
      <text>
        <r>
          <rPr>
            <b/>
            <sz val="9"/>
            <color indexed="81"/>
            <rFont val="Tahoma"/>
            <charset val="1"/>
          </rPr>
          <t>Costs made to individuals or firms for expert advice or services.</t>
        </r>
      </text>
    </comment>
    <comment ref="A91" authorId="0" shapeId="0" xr:uid="{EB6C0C6A-B46F-4043-812C-C639AF5E555E}">
      <text>
        <r>
          <rPr>
            <b/>
            <sz val="9"/>
            <color indexed="81"/>
            <rFont val="Tahoma"/>
            <charset val="1"/>
          </rPr>
          <t>Costs related to securing, maintaining, and protecting your intellectual property (IP). Includes legal fees, filing and maintenance fees, etc. Intellectual property can include patents, copyrights, trademarks, trade secrets, industrial designs, etc.</t>
        </r>
      </text>
    </comment>
    <comment ref="A92" authorId="0" shapeId="0" xr:uid="{4A7818EC-89DE-4D78-8736-7D9E13766436}">
      <text>
        <r>
          <rPr>
            <b/>
            <sz val="9"/>
            <color indexed="81"/>
            <rFont val="Tahoma"/>
            <charset val="1"/>
          </rPr>
          <t>Costs around incorporating your business.</t>
        </r>
      </text>
    </comment>
    <comment ref="A97" authorId="0" shapeId="0" xr:uid="{D8296364-AE6F-49D4-8769-9A2A8D428D90}">
      <text>
        <r>
          <rPr>
            <b/>
            <sz val="9"/>
            <color indexed="81"/>
            <rFont val="Tahoma"/>
            <charset val="1"/>
          </rPr>
          <t>Cost for insurance coverage for your business. Can include General Liability, Property, Professiona</t>
        </r>
        <r>
          <rPr>
            <b/>
            <sz val="9"/>
            <color indexed="81"/>
            <rFont val="Tahoma"/>
            <family val="2"/>
          </rPr>
          <t xml:space="preserve">l Liability (consulting), Business Interruption, Commercial Auto, Product Liability, Cyber </t>
        </r>
        <r>
          <rPr>
            <b/>
            <sz val="9"/>
            <color indexed="81"/>
            <rFont val="Tahoma"/>
            <charset val="1"/>
          </rPr>
          <t>Liability, Directors &amp; Officers, Employment Practices Liability, Key Person, and Fidelity Bonds. It’s recommended to speak with an insurance broker to identify all the relevant types of insurance for your business.</t>
        </r>
      </text>
    </comment>
    <comment ref="A98" authorId="0" shapeId="0" xr:uid="{06787625-8D1F-4FA3-A4EE-94ED879C6674}">
      <text>
        <r>
          <rPr>
            <b/>
            <sz val="9"/>
            <color indexed="81"/>
            <rFont val="Tahoma"/>
            <family val="2"/>
          </rPr>
          <t>Costs related to food, beverage, lodging, and transportation, but not motor vehicle expenses.</t>
        </r>
      </text>
    </comment>
    <comment ref="A99" authorId="0" shapeId="0" xr:uid="{2BAACE69-6144-4918-A5E3-9E70697D648C}">
      <text>
        <r>
          <rPr>
            <b/>
            <sz val="9"/>
            <color indexed="81"/>
            <rFont val="Tahoma"/>
            <family val="2"/>
          </rPr>
          <t>Costs around license and registration, fuel and oil costs, and regular maintenance.</t>
        </r>
      </text>
    </comment>
    <comment ref="A100" authorId="0" shapeId="0" xr:uid="{594702DE-40B7-4D2F-8216-68EF7EDAF838}">
      <text>
        <r>
          <rPr>
            <b/>
            <sz val="9"/>
            <color indexed="81"/>
            <rFont val="Tahoma"/>
            <family val="2"/>
          </rPr>
          <t>Gifts towards charities.</t>
        </r>
      </text>
    </comment>
    <comment ref="A101" authorId="0" shapeId="0" xr:uid="{48B402FC-0E55-4703-BFB0-9041E56F48BF}">
      <text>
        <r>
          <rPr>
            <b/>
            <sz val="9"/>
            <color indexed="81"/>
            <rFont val="Tahoma"/>
            <family val="2"/>
          </rPr>
          <t>Total amount of taxes owed to a taxing authority. For 2025, a general rule of thumb is to use 20% of net profit. Please note this is a guideline. For accurate estimates, please refer to an accountant or tax expert.</t>
        </r>
      </text>
    </comment>
    <comment ref="A111" authorId="0" shapeId="0" xr:uid="{05D972D5-10F8-4DAE-A161-92E86B6F0473}">
      <text>
        <r>
          <rPr>
            <b/>
            <sz val="9"/>
            <color indexed="81"/>
            <rFont val="Tahoma"/>
            <family val="2"/>
          </rPr>
          <t>Change in cashflow. Green indicates a positive flow. Red indicates a negative flow.</t>
        </r>
      </text>
    </comment>
    <comment ref="A112" authorId="0" shapeId="0" xr:uid="{2107C2B1-079E-488D-A530-133E7C161A0A}">
      <text>
        <r>
          <rPr>
            <b/>
            <sz val="9"/>
            <color indexed="81"/>
            <rFont val="Tahoma"/>
            <family val="2"/>
          </rPr>
          <t>Starting bank balance. Assumed to be $0. If this is being used for an existing business, this number can be updated to the current balance. New opening balance is the previous month's closing balance.</t>
        </r>
      </text>
    </comment>
    <comment ref="A113" authorId="0" shapeId="0" xr:uid="{54FE4460-9F2B-4E92-A1B2-EC1EC32D3E4E}">
      <text>
        <r>
          <rPr>
            <b/>
            <sz val="9"/>
            <color indexed="81"/>
            <rFont val="Tahoma"/>
            <family val="2"/>
          </rPr>
          <t>Closing bank account balance for each month. Becomes the opening balance for the next month.</t>
        </r>
      </text>
    </comment>
  </commentList>
</comments>
</file>

<file path=xl/sharedStrings.xml><?xml version="1.0" encoding="utf-8"?>
<sst xmlns="http://schemas.openxmlformats.org/spreadsheetml/2006/main" count="173" uniqueCount="139">
  <si>
    <t>Start Up Costs</t>
  </si>
  <si>
    <t>Total</t>
  </si>
  <si>
    <t>Sales</t>
  </si>
  <si>
    <t xml:space="preserve"> </t>
  </si>
  <si>
    <t>Cash In</t>
  </si>
  <si>
    <t>Personal Cash Invested</t>
  </si>
  <si>
    <t xml:space="preserve">  </t>
  </si>
  <si>
    <t>Cash Out/Expenses</t>
  </si>
  <si>
    <t>Insurance</t>
  </si>
  <si>
    <t>Office Supplies</t>
  </si>
  <si>
    <t>Other Operating Expense</t>
  </si>
  <si>
    <t>Travel and Meal Expenses</t>
  </si>
  <si>
    <t>Utilities</t>
  </si>
  <si>
    <t>Summary</t>
  </si>
  <si>
    <t>Plus: Opening Balance</t>
  </si>
  <si>
    <t>Equals: Closing Balance</t>
  </si>
  <si>
    <t>Loan Payment</t>
  </si>
  <si>
    <t xml:space="preserve">Other - </t>
  </si>
  <si>
    <t>Telephone / Communications</t>
  </si>
  <si>
    <t>Vehicle Expense</t>
  </si>
  <si>
    <t>Licenses and Permits</t>
  </si>
  <si>
    <t>Helpful Tips</t>
  </si>
  <si>
    <t>Insert Your Business Name Here</t>
  </si>
  <si>
    <t>Assumptions</t>
  </si>
  <si>
    <t>Cash</t>
  </si>
  <si>
    <t>&lt;30 Days</t>
  </si>
  <si>
    <t>&lt;60 Days</t>
  </si>
  <si>
    <t>&lt;90 Days</t>
  </si>
  <si>
    <t>Cashflow Projections</t>
  </si>
  <si>
    <t>Year 1</t>
  </si>
  <si>
    <t>Year 2</t>
  </si>
  <si>
    <t>Receivables Collected</t>
  </si>
  <si>
    <t>Loan Injections</t>
  </si>
  <si>
    <t>Total Cash In</t>
  </si>
  <si>
    <t>Cash From Sales</t>
  </si>
  <si>
    <t>Operating Activities</t>
  </si>
  <si>
    <t>Revenue Stream 3</t>
  </si>
  <si>
    <t>Revenue Stream 4</t>
  </si>
  <si>
    <t>Cost of Goods Sold for each Revenue Stream as a Percentage (%) of Sales</t>
  </si>
  <si>
    <t>Total Cost of Goods Sold</t>
  </si>
  <si>
    <t>Gross Profit</t>
  </si>
  <si>
    <t>Total Revenue</t>
  </si>
  <si>
    <t>Lease/Mortgage Payment</t>
  </si>
  <si>
    <t>Repairs and Maintenance</t>
  </si>
  <si>
    <t>Property and Equipment</t>
  </si>
  <si>
    <t>Payroll Remittances</t>
  </si>
  <si>
    <t>Lease Payments (Equipment, etc)</t>
  </si>
  <si>
    <t>Staff Salaries &amp; Wages</t>
  </si>
  <si>
    <t>Salaries and Contributions</t>
  </si>
  <si>
    <t>Grants (non-repayable)</t>
  </si>
  <si>
    <t xml:space="preserve">Business/Financial/Professional Fees </t>
  </si>
  <si>
    <t>Equipment Purchases</t>
  </si>
  <si>
    <t>Other Capital / Asset Purchases</t>
  </si>
  <si>
    <t>Advertising &amp; Promotions</t>
  </si>
  <si>
    <t>Legal Fees</t>
  </si>
  <si>
    <t>Accounting Fees</t>
  </si>
  <si>
    <t>Bookkeeping Fees</t>
  </si>
  <si>
    <t>Other Expenses</t>
  </si>
  <si>
    <t>Membership Fees</t>
  </si>
  <si>
    <t>Charitable Donations</t>
  </si>
  <si>
    <t>Furniture/Fixtures/Equipment</t>
  </si>
  <si>
    <t>Bank Fees &amp; Interest</t>
  </si>
  <si>
    <t>Subcontracts</t>
  </si>
  <si>
    <t>Inventory (Not in COGS)</t>
  </si>
  <si>
    <t>Training/Professional Development</t>
  </si>
  <si>
    <t>Benefits Plan (medical, dental, etc)</t>
  </si>
  <si>
    <t>Other</t>
  </si>
  <si>
    <t>Research &amp; Development</t>
  </si>
  <si>
    <t>Industry Specific Expenses</t>
  </si>
  <si>
    <t>Intellectual Property Protection</t>
  </si>
  <si>
    <t>Consultation Fees</t>
  </si>
  <si>
    <t>Incorporation Fees</t>
  </si>
  <si>
    <t>Delivery/Shipping</t>
  </si>
  <si>
    <t>Point-of-Sales System</t>
  </si>
  <si>
    <t>Total Cash Out</t>
  </si>
  <si>
    <t>Property Taxes</t>
  </si>
  <si>
    <t>Start Up Injections</t>
  </si>
  <si>
    <t>Owner's Salaries/Dividends</t>
  </si>
  <si>
    <t>Technology and Software Subscriptions</t>
  </si>
  <si>
    <t>Starting Month</t>
  </si>
  <si>
    <t>Cashflow Template Instructions</t>
  </si>
  <si>
    <t>Overview and Orientation
to Spreadsheet</t>
  </si>
  <si>
    <t>Video Tutorial Links</t>
  </si>
  <si>
    <t>2) Cells are colour-coded throughout the spreadsheet. See meanings below</t>
  </si>
  <si>
    <t>3) All cells are protected or locked except for the ones which require your input. This is to help prevent an important formula from being deleted</t>
  </si>
  <si>
    <t>4) If you would like to modify the spreadsheet, you can click Unprotect Sheet under the Review heading in Excel.</t>
  </si>
  <si>
    <t>5) Click Protect Sheet once cell or formula edits are made to maintain the integrity of the worksheet.</t>
  </si>
  <si>
    <t>Start by entering the month you would like to begin making projections for. Typically, this is the first month you have expenses.
The format should be YYYY-MM-DD</t>
  </si>
  <si>
    <t>Revenue Streams</t>
  </si>
  <si>
    <t>When you are ready to project revenue, here are the steps to begin</t>
  </si>
  <si>
    <t>3) For Accounts Receivable, enter the approximate breakdown to reflect when you will receive payment for each revenue stream. For example, if you receive full payment immediately, the Cash column should be at 100%.
Please note, the total percentage column has conditional formatting and should equal 100% when completed. If too low, the cell will turn yellow. If too high, it will turn red.
If you are unsure how to complete this section, please go the the Insturctions Sheet and watch the tutorial video for the Assumptions Sheet</t>
  </si>
  <si>
    <t>Revenue Stream Names</t>
  </si>
  <si>
    <t>Cost of Goods Sold</t>
  </si>
  <si>
    <t>2) For Cost of Goods Sold, enter the percentage of Cost of Goods Sold for each Revenue Stream</t>
  </si>
  <si>
    <t>Accounts Receivable</t>
  </si>
  <si>
    <t>1) Rename the Revenue Streams under Cost of Goods Sold (in blue) on this sheet to your preferences. This will update on the Cashflow sheet. You do not need to use all 4 revenue streams. Do what's appropriate for your business.</t>
  </si>
  <si>
    <t>Jump Right In - Best if you are comfortable with Excel and Cashflow Projections</t>
  </si>
  <si>
    <t>Start here for a more in-depth walkthrough of how to use this spreadsheet</t>
  </si>
  <si>
    <r>
      <t xml:space="preserve">1) To make a correction in a cell, use </t>
    </r>
    <r>
      <rPr>
        <b/>
        <sz val="11"/>
        <rFont val="Calibri"/>
        <family val="2"/>
        <scheme val="minor"/>
      </rPr>
      <t xml:space="preserve">CTRL Z </t>
    </r>
    <r>
      <rPr>
        <sz val="11"/>
        <rFont val="Calibri"/>
        <family val="2"/>
        <scheme val="minor"/>
      </rPr>
      <t xml:space="preserve">to undo your last action. This prevents the cell from losing a built-in formula. </t>
    </r>
  </si>
  <si>
    <r>
      <t xml:space="preserve">This cashflow template is designed to help forecast up to the first two years of business operations for a startup. There are three sheets to this spreadsheet (found at the bottom).
1) The first sheet is </t>
    </r>
    <r>
      <rPr>
        <b/>
        <sz val="11"/>
        <color theme="1"/>
        <rFont val="Calibri"/>
        <family val="2"/>
        <scheme val="minor"/>
      </rPr>
      <t>Instructions</t>
    </r>
    <r>
      <rPr>
        <sz val="11"/>
        <color theme="1"/>
        <rFont val="Calibri"/>
        <family val="2"/>
        <scheme val="minor"/>
      </rPr>
      <t xml:space="preserve"> (where you are right now). It provides some helpful tips and guidelines to get started and has video links for a more in-depth explanation of how to use the cashflow template.
2) The second sheet is </t>
    </r>
    <r>
      <rPr>
        <b/>
        <sz val="11"/>
        <color theme="1"/>
        <rFont val="Calibri"/>
        <family val="2"/>
        <scheme val="minor"/>
      </rPr>
      <t>Assumptions</t>
    </r>
    <r>
      <rPr>
        <sz val="11"/>
        <color theme="1"/>
        <rFont val="Calibri"/>
        <family val="2"/>
        <scheme val="minor"/>
      </rPr>
      <t xml:space="preserve">. This allows you to pick the starting month of your business operations and make some high-level assumptions about your revenue streams and accounts receivable.
3) The third sheet is </t>
    </r>
    <r>
      <rPr>
        <b/>
        <sz val="11"/>
        <color theme="1"/>
        <rFont val="Calibri"/>
        <family val="2"/>
        <scheme val="minor"/>
      </rPr>
      <t>Cashflow</t>
    </r>
    <r>
      <rPr>
        <sz val="11"/>
        <color theme="1"/>
        <rFont val="Calibri"/>
        <family val="2"/>
        <scheme val="minor"/>
      </rPr>
      <t xml:space="preserve">. This is the most important sheet as it forecasts the first two years of business operations. This sheet is where you can enter your projected revenue and expenses and track your financial balance each month.
</t>
    </r>
    <r>
      <rPr>
        <b/>
        <sz val="11"/>
        <color theme="1"/>
        <rFont val="Calibri"/>
        <family val="2"/>
        <scheme val="minor"/>
      </rPr>
      <t>The recommended order to complete the cashflow template is as follows</t>
    </r>
    <r>
      <rPr>
        <sz val="11"/>
        <color theme="1"/>
        <rFont val="Calibri"/>
        <family val="2"/>
        <scheme val="minor"/>
      </rPr>
      <t>:
1) Select starting month under Assumptions sheet.
2) Complete the Startup column under the Cashflow sheet.
3) Fill out projected expenses for the 1st year under the Cashflow sheet.
4) Fill out projected revenues for the 1st year under the Cashflow sheet.
5) Update the Cost of Goods Sold and Accounts Receivable projections under the Assumptions sheet.
6) Review the projected balances at the end of each month and determine if you have enough cash each month
7) Complete 2nd Year projections if desired
8) Review with your Business Advisor</t>
    </r>
  </si>
  <si>
    <t>Widget</t>
  </si>
  <si>
    <t>Selling Price</t>
  </si>
  <si>
    <t>COGS</t>
  </si>
  <si>
    <t>Markup</t>
  </si>
  <si>
    <t>Use this tool to help calculate your Cost of Goods Sold.</t>
  </si>
  <si>
    <t>Desired Markup</t>
  </si>
  <si>
    <t>Cost of Goods Sold Calculator</t>
  </si>
  <si>
    <t>Watch the Assumption Sheet tutorial for an explanation of how to use this calculator</t>
  </si>
  <si>
    <t>Allowance for Bad Debt</t>
  </si>
  <si>
    <t>Purchase Cost</t>
  </si>
  <si>
    <t>Cashflow</t>
  </si>
  <si>
    <t>Cost of Goods Sold (calculated in sales section)</t>
  </si>
  <si>
    <t>Renovations</t>
  </si>
  <si>
    <t>Website</t>
  </si>
  <si>
    <t>Family and Friends</t>
  </si>
  <si>
    <t>Income Tax</t>
  </si>
  <si>
    <t>Worker's Compensation Benefits (WCB)</t>
  </si>
  <si>
    <t>Gov't Remittances (GST, PST)</t>
  </si>
  <si>
    <t>a) Headings for neutral and positive cashflow categories</t>
  </si>
  <si>
    <t>b) Headings for negative cashflow categories</t>
  </si>
  <si>
    <t>c) Cells with formulas</t>
  </si>
  <si>
    <t>d) Cells with totals and sums for neutral and positive cashflow categories</t>
  </si>
  <si>
    <t>e) Cells with totals and sums for negative cashflow categories</t>
  </si>
  <si>
    <t>f) Cells that require inputs</t>
  </si>
  <si>
    <t>g) There are cells with conditional formatting which may be green, yellow, or red depending on the balance or total</t>
  </si>
  <si>
    <t>6) Please note that some formatting has been updated from when the videos were created. This shouldn't affect the information contained in the videos.</t>
  </si>
  <si>
    <t>Total Expenses</t>
  </si>
  <si>
    <t>Services</t>
  </si>
  <si>
    <t>Products</t>
  </si>
  <si>
    <t>If you are having trouble with Excel, try using the template in</t>
  </si>
  <si>
    <t>Google Sheets.</t>
  </si>
  <si>
    <t>https://youtu.be/UYYvsQTmyHI?si=WMsmPtLFeax-yif0</t>
  </si>
  <si>
    <t>https://youtu.be/0S5k2XWvNvQ?si=8xKsZsmSO1C0IBDG</t>
  </si>
  <si>
    <t>https://youtu.be/hH-pFbqWRz4?si=sAXRw0pfadC5bPsJ</t>
  </si>
  <si>
    <t>https://youtu.be/aSbR3yVwgNg?si=Mo3P8FHC8JHioNRT</t>
  </si>
  <si>
    <t>https://youtu.be/4YlRdHZAi4M?si=K37XrtoJ3Rbu0mcb</t>
  </si>
  <si>
    <t>https://youtu.be/JMBQXrrBGfM?si=waeuMMnKpImW--kR</t>
  </si>
  <si>
    <t>https://youtu.be/fu0xBe62wF8?si=KJIMc6HaJrMu4Nps</t>
  </si>
  <si>
    <t>Click Thumbnail or hyperlinks to view video tutorials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</si>
</sst>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 ;\(&quot;$&quot;#,##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0"/>
      <color indexed="9"/>
      <name val="Calibri"/>
      <family val="2"/>
      <scheme val="minor"/>
    </font>
    <font>
      <sz val="10"/>
      <name val="Calibri"/>
      <family val="2"/>
      <scheme val="minor"/>
    </font>
    <font>
      <sz val="10"/>
      <name val="MS Sans Serif"/>
      <family val="2"/>
    </font>
    <font>
      <b/>
      <sz val="10"/>
      <color theme="0"/>
      <name val="Calibri"/>
      <family val="2"/>
      <scheme val="minor"/>
    </font>
    <font>
      <sz val="8"/>
      <name val="Calibri"/>
      <family val="2"/>
      <scheme val="minor"/>
    </font>
    <font>
      <b/>
      <sz val="10"/>
      <color theme="1"/>
      <name val="Calibri"/>
      <family val="2"/>
      <scheme val="minor"/>
    </font>
    <font>
      <sz val="10"/>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8"/>
      <color theme="1"/>
      <name val="Calibri"/>
      <family val="2"/>
      <scheme val="minor"/>
    </font>
    <font>
      <sz val="20"/>
      <color theme="1"/>
      <name val="Calibri"/>
      <family val="2"/>
      <scheme val="minor"/>
    </font>
    <font>
      <sz val="28"/>
      <color theme="0"/>
      <name val="Calibri"/>
      <family val="2"/>
      <scheme val="minor"/>
    </font>
    <font>
      <b/>
      <sz val="14"/>
      <color theme="1"/>
      <name val="Calibri"/>
      <family val="2"/>
      <scheme val="minor"/>
    </font>
    <font>
      <b/>
      <sz val="16"/>
      <color theme="1"/>
      <name val="Calibri"/>
      <family val="2"/>
      <scheme val="minor"/>
    </font>
    <font>
      <b/>
      <sz val="11"/>
      <name val="Calibri"/>
      <family val="2"/>
      <scheme val="minor"/>
    </font>
    <font>
      <b/>
      <sz val="9"/>
      <color indexed="81"/>
      <name val="Tahoma"/>
      <family val="2"/>
    </font>
    <font>
      <b/>
      <sz val="9"/>
      <color indexed="81"/>
      <name val="Tahoma"/>
      <charset val="1"/>
    </font>
    <font>
      <u/>
      <sz val="11"/>
      <color theme="10"/>
      <name val="Calibri"/>
      <family val="2"/>
      <scheme val="minor"/>
    </font>
  </fonts>
  <fills count="12">
    <fill>
      <patternFill patternType="none"/>
    </fill>
    <fill>
      <patternFill patternType="gray125"/>
    </fill>
    <fill>
      <patternFill patternType="solid">
        <fgColor theme="6" tint="-0.249977111117893"/>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5"/>
        <bgColor indexed="64"/>
      </patternFill>
    </fill>
    <fill>
      <patternFill patternType="solid">
        <fgColor theme="5" tint="0.39997558519241921"/>
        <bgColor indexed="64"/>
      </patternFill>
    </fill>
    <fill>
      <patternFill patternType="solid">
        <fgColor theme="5" tint="0.59999389629810485"/>
        <bgColor indexed="64"/>
      </patternFill>
    </fill>
  </fills>
  <borders count="123">
    <border>
      <left/>
      <right/>
      <top/>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indexed="64"/>
      </left>
      <right/>
      <top/>
      <bottom/>
      <diagonal/>
    </border>
    <border>
      <left/>
      <right/>
      <top/>
      <bottom style="thin">
        <color theme="6" tint="0.39994506668294322"/>
      </bottom>
      <diagonal/>
    </border>
    <border>
      <left style="thin">
        <color theme="6" tint="0.39994506668294322"/>
      </left>
      <right/>
      <top/>
      <bottom/>
      <diagonal/>
    </border>
    <border>
      <left style="thin">
        <color theme="6" tint="0.39994506668294322"/>
      </left>
      <right/>
      <top style="thin">
        <color theme="6" tint="0.39994506668294322"/>
      </top>
      <bottom style="thin">
        <color theme="6" tint="0.39994506668294322"/>
      </bottom>
      <diagonal/>
    </border>
    <border>
      <left style="thin">
        <color theme="6" tint="0.39994506668294322"/>
      </left>
      <right style="thin">
        <color theme="6" tint="0.39994506668294322"/>
      </right>
      <top style="thin">
        <color theme="6" tint="0.39994506668294322"/>
      </top>
      <bottom/>
      <diagonal/>
    </border>
    <border>
      <left style="thin">
        <color theme="6" tint="0.39994506668294322"/>
      </left>
      <right/>
      <top style="thin">
        <color theme="6" tint="0.39994506668294322"/>
      </top>
      <bottom/>
      <diagonal/>
    </border>
    <border>
      <left/>
      <right/>
      <top style="thin">
        <color indexed="64"/>
      </top>
      <bottom/>
      <diagonal/>
    </border>
    <border>
      <left style="thin">
        <color indexed="64"/>
      </left>
      <right/>
      <top style="thin">
        <color indexed="64"/>
      </top>
      <bottom/>
      <diagonal/>
    </border>
    <border>
      <left style="thin">
        <color theme="6" tint="0.39994506668294322"/>
      </left>
      <right style="thin">
        <color theme="6" tint="0.39994506668294322"/>
      </right>
      <top/>
      <bottom style="thin">
        <color theme="6" tint="0.39994506668294322"/>
      </bottom>
      <diagonal/>
    </border>
    <border>
      <left style="thin">
        <color theme="6" tint="0.39994506668294322"/>
      </left>
      <right/>
      <top/>
      <bottom style="thin">
        <color theme="6" tint="0.39994506668294322"/>
      </bottom>
      <diagonal/>
    </border>
    <border>
      <left/>
      <right style="thin">
        <color theme="6" tint="0.39994506668294322"/>
      </right>
      <top/>
      <bottom style="thin">
        <color theme="6" tint="0.39994506668294322"/>
      </bottom>
      <diagonal/>
    </border>
    <border>
      <left style="thin">
        <color theme="6" tint="0.39994506668294322"/>
      </left>
      <right style="thin">
        <color theme="6" tint="0.39994506668294322"/>
      </right>
      <top style="thin">
        <color indexed="64"/>
      </top>
      <bottom/>
      <diagonal/>
    </border>
    <border>
      <left style="thin">
        <color theme="6" tint="0.39994506668294322"/>
      </left>
      <right/>
      <top style="thin">
        <color indexed="64"/>
      </top>
      <bottom/>
      <diagonal/>
    </border>
    <border>
      <left style="thin">
        <color indexed="64"/>
      </left>
      <right/>
      <top style="thin">
        <color theme="6" tint="0.39994506668294322"/>
      </top>
      <bottom style="thin">
        <color theme="6" tint="0.39994506668294322"/>
      </bottom>
      <diagonal/>
    </border>
    <border>
      <left style="thin">
        <color indexed="64"/>
      </left>
      <right/>
      <top style="thin">
        <color theme="6" tint="0.39994506668294322"/>
      </top>
      <bottom/>
      <diagonal/>
    </border>
    <border>
      <left style="thin">
        <color indexed="64"/>
      </left>
      <right/>
      <top/>
      <bottom style="thin">
        <color theme="6" tint="0.39994506668294322"/>
      </bottom>
      <diagonal/>
    </border>
    <border>
      <left/>
      <right style="thin">
        <color theme="6" tint="0.39994506668294322"/>
      </right>
      <top/>
      <bottom/>
      <diagonal/>
    </border>
    <border>
      <left style="thin">
        <color theme="6" tint="0.39994506668294322"/>
      </left>
      <right style="thin">
        <color theme="6" tint="0.39994506668294322"/>
      </right>
      <top/>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6" tint="0.39997558519241921"/>
      </left>
      <right/>
      <top style="thin">
        <color theme="6" tint="0.39997558519241921"/>
      </top>
      <bottom style="thin">
        <color theme="6" tint="0.39997558519241921"/>
      </bottom>
      <diagonal/>
    </border>
    <border>
      <left/>
      <right/>
      <top/>
      <bottom style="thin">
        <color theme="6" tint="0.39997558519241921"/>
      </bottom>
      <diagonal/>
    </border>
    <border>
      <left/>
      <right/>
      <top style="thin">
        <color theme="6" tint="0.39997558519241921"/>
      </top>
      <bottom/>
      <diagonal/>
    </border>
    <border>
      <left style="thin">
        <color theme="6" tint="0.39997558519241921"/>
      </left>
      <right/>
      <top/>
      <bottom/>
      <diagonal/>
    </border>
    <border>
      <left style="thin">
        <color theme="6" tint="0.39997558519241921"/>
      </left>
      <right/>
      <top style="thin">
        <color theme="6" tint="0.39997558519241921"/>
      </top>
      <bottom/>
      <diagonal/>
    </border>
    <border>
      <left style="thin">
        <color theme="6" tint="0.39997558519241921"/>
      </left>
      <right style="thin">
        <color theme="6" tint="0.39997558519241921"/>
      </right>
      <top/>
      <bottom/>
      <diagonal/>
    </border>
    <border>
      <left style="thin">
        <color theme="6" tint="0.39997558519241921"/>
      </left>
      <right style="thin">
        <color theme="6" tint="0.39997558519241921"/>
      </right>
      <top style="thin">
        <color theme="6" tint="0.39997558519241921"/>
      </top>
      <bottom/>
      <diagonal/>
    </border>
    <border>
      <left/>
      <right style="thin">
        <color theme="6" tint="0.39997558519241921"/>
      </right>
      <top/>
      <bottom/>
      <diagonal/>
    </border>
    <border>
      <left/>
      <right style="thin">
        <color theme="6" tint="0.39994506668294322"/>
      </right>
      <top style="thin">
        <color indexed="64"/>
      </top>
      <bottom/>
      <diagonal/>
    </border>
    <border>
      <left/>
      <right style="thin">
        <color theme="6" tint="0.39994506668294322"/>
      </right>
      <top style="thin">
        <color theme="6" tint="0.39994506668294322"/>
      </top>
      <bottom/>
      <diagonal/>
    </border>
    <border>
      <left style="thin">
        <color theme="6" tint="0.39994506668294322"/>
      </left>
      <right style="thin">
        <color theme="6" tint="0.39997558519241921"/>
      </right>
      <top/>
      <bottom/>
      <diagonal/>
    </border>
    <border>
      <left style="thin">
        <color theme="6" tint="0.39994506668294322"/>
      </left>
      <right style="thin">
        <color theme="6" tint="0.39997558519241921"/>
      </right>
      <top/>
      <bottom style="thin">
        <color theme="6" tint="0.39994506668294322"/>
      </bottom>
      <diagonal/>
    </border>
    <border>
      <left style="thin">
        <color theme="6" tint="0.39994506668294322"/>
      </left>
      <right style="thin">
        <color theme="6" tint="0.39997558519241921"/>
      </right>
      <top style="thin">
        <color theme="6" tint="0.39994506668294322"/>
      </top>
      <bottom style="thin">
        <color theme="6" tint="0.39994506668294322"/>
      </bottom>
      <diagonal/>
    </border>
    <border>
      <left style="thin">
        <color theme="6" tint="0.39994506668294322"/>
      </left>
      <right style="thin">
        <color theme="6" tint="0.39997558519241921"/>
      </right>
      <top style="thin">
        <color theme="6"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theme="6" tint="0.39994506668294322"/>
      </top>
      <bottom style="thin">
        <color theme="6" tint="0.39994506668294322"/>
      </bottom>
      <diagonal/>
    </border>
    <border>
      <left/>
      <right/>
      <top style="thin">
        <color theme="6" tint="0.39994506668294322"/>
      </top>
      <bottom/>
      <diagonal/>
    </border>
    <border>
      <left style="thin">
        <color theme="4" tint="0.39997558519241921"/>
      </left>
      <right style="thin">
        <color theme="4" tint="0.39997558519241921"/>
      </right>
      <top/>
      <bottom style="thin">
        <color theme="4" tint="0.39997558519241921"/>
      </bottom>
      <diagonal/>
    </border>
    <border>
      <left style="thin">
        <color theme="1"/>
      </left>
      <right style="thin">
        <color theme="6" tint="0.39997558519241921"/>
      </right>
      <top style="thin">
        <color theme="6" tint="0.39997558519241921"/>
      </top>
      <bottom style="thin">
        <color theme="6" tint="0.39997558519241921"/>
      </bottom>
      <diagonal/>
    </border>
    <border>
      <left style="thin">
        <color theme="4" tint="0.39997558519241921"/>
      </left>
      <right/>
      <top style="thin">
        <color theme="4" tint="0.39997558519241921"/>
      </top>
      <bottom style="thin">
        <color theme="4" tint="0.39997558519241921"/>
      </bottom>
      <diagonal/>
    </border>
    <border>
      <left style="thin">
        <color theme="1"/>
      </left>
      <right style="thin">
        <color theme="6" tint="0.39997558519241921"/>
      </right>
      <top style="thin">
        <color theme="6" tint="0.39997558519241921"/>
      </top>
      <bottom/>
      <diagonal/>
    </border>
    <border>
      <left style="thin">
        <color theme="4" tint="0.39997558519241921"/>
      </left>
      <right/>
      <top/>
      <bottom style="thin">
        <color theme="4" tint="0.39997558519241921"/>
      </bottom>
      <diagonal/>
    </border>
    <border>
      <left style="thin">
        <color theme="6" tint="0.39994506668294322"/>
      </left>
      <right style="thin">
        <color theme="6" tint="0.39994506668294322"/>
      </right>
      <top style="thin">
        <color theme="1"/>
      </top>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1"/>
      </bottom>
      <diagonal/>
    </border>
    <border>
      <left style="thin">
        <color theme="1"/>
      </left>
      <right/>
      <top/>
      <bottom/>
      <diagonal/>
    </border>
    <border>
      <left style="thin">
        <color theme="6" tint="0.39994506668294322"/>
      </left>
      <right/>
      <top style="thin">
        <color theme="1"/>
      </top>
      <bottom/>
      <diagonal/>
    </border>
    <border>
      <left style="thin">
        <color theme="1"/>
      </left>
      <right/>
      <top/>
      <bottom style="thin">
        <color indexed="64"/>
      </bottom>
      <diagonal/>
    </border>
    <border>
      <left style="thin">
        <color theme="6" tint="0.39997558519241921"/>
      </left>
      <right style="thin">
        <color theme="6" tint="0.39997558519241921"/>
      </right>
      <top style="thin">
        <color theme="1"/>
      </top>
      <bottom style="thin">
        <color theme="6" tint="0.39997558519241921"/>
      </bottom>
      <diagonal/>
    </border>
    <border>
      <left style="thin">
        <color theme="6" tint="0.39997558519241921"/>
      </left>
      <right/>
      <top style="thin">
        <color theme="1"/>
      </top>
      <bottom style="thin">
        <color theme="6" tint="0.39997558519241921"/>
      </bottom>
      <diagonal/>
    </border>
    <border>
      <left style="thin">
        <color theme="1"/>
      </left>
      <right style="thin">
        <color theme="6" tint="0.39997558519241921"/>
      </right>
      <top style="thin">
        <color theme="1"/>
      </top>
      <bottom style="thin">
        <color theme="6" tint="0.39997558519241921"/>
      </bottom>
      <diagonal/>
    </border>
    <border>
      <left style="thin">
        <color theme="1"/>
      </left>
      <right/>
      <top style="thin">
        <color theme="1"/>
      </top>
      <bottom/>
      <diagonal/>
    </border>
    <border>
      <left/>
      <right style="thin">
        <color indexed="64"/>
      </right>
      <top style="thin">
        <color theme="1"/>
      </top>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right/>
      <top style="thin">
        <color theme="1"/>
      </top>
      <bottom/>
      <diagonal/>
    </border>
    <border>
      <left/>
      <right style="thin">
        <color theme="4" tint="0.39997558519241921"/>
      </right>
      <top style="thin">
        <color theme="4" tint="0.39997558519241921"/>
      </top>
      <bottom/>
      <diagonal/>
    </border>
    <border>
      <left/>
      <right style="thin">
        <color theme="6" tint="0.39994506668294322"/>
      </right>
      <top style="thin">
        <color theme="1"/>
      </top>
      <bottom/>
      <diagonal/>
    </border>
    <border>
      <left style="thin">
        <color theme="6" tint="0.39994506668294322"/>
      </left>
      <right style="thin">
        <color indexed="64"/>
      </right>
      <top style="thin">
        <color theme="1"/>
      </top>
      <bottom/>
      <diagonal/>
    </border>
    <border>
      <left/>
      <right style="thin">
        <color theme="6" tint="0.39997558519241921"/>
      </right>
      <top style="thin">
        <color theme="6" tint="0.39997558519241921"/>
      </top>
      <bottom/>
      <diagonal/>
    </border>
    <border>
      <left style="thin">
        <color theme="4" tint="0.39997558519241921"/>
      </left>
      <right/>
      <top style="thin">
        <color theme="4" tint="0.39997558519241921"/>
      </top>
      <bottom style="thin">
        <color theme="1"/>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6" tint="0.39997558519241921"/>
      </left>
      <right style="thin">
        <color theme="6" tint="0.39994506668294322"/>
      </right>
      <top style="thin">
        <color theme="1"/>
      </top>
      <bottom style="thin">
        <color theme="6" tint="0.39997558519241921"/>
      </bottom>
      <diagonal/>
    </border>
    <border>
      <left/>
      <right style="thin">
        <color theme="6" tint="0.39994506668294322"/>
      </right>
      <top style="thin">
        <color theme="1"/>
      </top>
      <bottom style="thin">
        <color theme="6" tint="0.39997558519241921"/>
      </bottom>
      <diagonal/>
    </border>
    <border>
      <left/>
      <right style="thin">
        <color theme="6" tint="0.39997558519241921"/>
      </right>
      <top style="thin">
        <color theme="1"/>
      </top>
      <bottom style="thin">
        <color theme="6" tint="0.39997558519241921"/>
      </bottom>
      <diagonal/>
    </border>
    <border>
      <left style="thin">
        <color theme="6" tint="0.39994506668294322"/>
      </left>
      <right style="thin">
        <color theme="6" tint="0.39994506668294322"/>
      </right>
      <top style="thin">
        <color theme="1"/>
      </top>
      <bottom style="thin">
        <color theme="6" tint="0.39997558519241921"/>
      </bottom>
      <diagonal/>
    </border>
    <border>
      <left/>
      <right style="thin">
        <color theme="1"/>
      </right>
      <top style="thin">
        <color theme="5" tint="0.79998168889431442"/>
      </top>
      <bottom style="thin">
        <color theme="1"/>
      </bottom>
      <diagonal/>
    </border>
    <border>
      <left style="thin">
        <color theme="1"/>
      </left>
      <right style="thin">
        <color theme="6" tint="0.39997558519241921"/>
      </right>
      <top style="thin">
        <color theme="5" tint="0.79998168889431442"/>
      </top>
      <bottom style="thin">
        <color theme="1"/>
      </bottom>
      <diagonal/>
    </border>
    <border>
      <left/>
      <right/>
      <top style="thin">
        <color theme="5" tint="0.79998168889431442"/>
      </top>
      <bottom/>
      <diagonal/>
    </border>
    <border>
      <left style="thin">
        <color theme="1"/>
      </left>
      <right style="thin">
        <color theme="5" tint="0.79998168889431442"/>
      </right>
      <top style="thin">
        <color theme="5" tint="0.79998168889431442"/>
      </top>
      <bottom style="thin">
        <color theme="6" tint="0.39997558519241921"/>
      </bottom>
      <diagonal/>
    </border>
    <border>
      <left style="thin">
        <color theme="1"/>
      </left>
      <right style="thin">
        <color theme="5" tint="0.79998168889431442"/>
      </right>
      <top style="thin">
        <color theme="5" tint="0.79998168889431442"/>
      </top>
      <bottom style="thin">
        <color theme="1"/>
      </bottom>
      <diagonal/>
    </border>
    <border>
      <left style="thin">
        <color theme="1"/>
      </left>
      <right style="thin">
        <color theme="5" tint="0.79998168889431442"/>
      </right>
      <top/>
      <bottom/>
      <diagonal/>
    </border>
    <border>
      <left style="thin">
        <color theme="1"/>
      </left>
      <right style="thin">
        <color theme="5" tint="0.79998168889431442"/>
      </right>
      <top style="thin">
        <color theme="5" tint="0.79998168889431442"/>
      </top>
      <bottom/>
      <diagonal/>
    </border>
    <border>
      <left style="thin">
        <color theme="1"/>
      </left>
      <right style="thin">
        <color theme="5" tint="0.79998168889431442"/>
      </right>
      <top style="thin">
        <color theme="5" tint="0.79998168889431442"/>
      </top>
      <bottom style="thin">
        <color theme="5" tint="0.79998168889431442"/>
      </bottom>
      <diagonal/>
    </border>
    <border>
      <left style="thin">
        <color theme="1"/>
      </left>
      <right style="thin">
        <color theme="5" tint="0.79998168889431442"/>
      </right>
      <top style="thin">
        <color theme="1"/>
      </top>
      <bottom/>
      <diagonal/>
    </border>
    <border>
      <left/>
      <right style="thin">
        <color theme="5" tint="0.79998168889431442"/>
      </right>
      <top style="thin">
        <color theme="5" tint="0.79998168889431442"/>
      </top>
      <bottom style="thin">
        <color theme="1"/>
      </bottom>
      <diagonal/>
    </border>
    <border>
      <left style="thin">
        <color theme="5" tint="0.79998168889431442"/>
      </left>
      <right style="thin">
        <color theme="5" tint="0.79998168889431442"/>
      </right>
      <top style="thin">
        <color theme="5" tint="0.79998168889431442"/>
      </top>
      <bottom style="thin">
        <color theme="1"/>
      </bottom>
      <diagonal/>
    </border>
    <border>
      <left/>
      <right/>
      <top style="thin">
        <color theme="5" tint="0.79998168889431442"/>
      </top>
      <bottom style="thin">
        <color theme="1"/>
      </bottom>
      <diagonal/>
    </border>
    <border>
      <left style="thin">
        <color theme="6" tint="0.39994506668294322"/>
      </left>
      <right style="thin">
        <color theme="5" tint="0.79998168889431442"/>
      </right>
      <top style="thin">
        <color theme="5" tint="0.79998168889431442"/>
      </top>
      <bottom style="thin">
        <color theme="4" tint="0.39997558519241921"/>
      </bottom>
      <diagonal/>
    </border>
    <border>
      <left/>
      <right/>
      <top style="thin">
        <color theme="5" tint="0.79998168889431442"/>
      </top>
      <bottom style="thin">
        <color theme="5" tint="0.79998168889431442"/>
      </bottom>
      <diagonal/>
    </border>
    <border>
      <left style="thin">
        <color theme="6" tint="0.39997558519241921"/>
      </left>
      <right style="thin">
        <color theme="5" tint="0.79998168889431442"/>
      </right>
      <top style="thin">
        <color theme="5" tint="0.79998168889431442"/>
      </top>
      <bottom style="thin">
        <color theme="5" tint="0.79998168889431442"/>
      </bottom>
      <diagonal/>
    </border>
    <border>
      <left/>
      <right style="thin">
        <color theme="5" tint="0.79998168889431442"/>
      </right>
      <top style="thin">
        <color theme="5" tint="0.79998168889431442"/>
      </top>
      <bottom/>
      <diagonal/>
    </border>
    <border>
      <left/>
      <right style="thin">
        <color theme="5" tint="0.79998168889431442"/>
      </right>
      <top/>
      <bottom style="thin">
        <color theme="1"/>
      </bottom>
      <diagonal/>
    </border>
    <border>
      <left/>
      <right style="thin">
        <color theme="5" tint="0.79998168889431442"/>
      </right>
      <top/>
      <bottom/>
      <diagonal/>
    </border>
    <border>
      <left style="thin">
        <color theme="6" tint="0.39994506668294322"/>
      </left>
      <right style="thin">
        <color theme="5" tint="0.79998168889431442"/>
      </right>
      <top/>
      <bottom style="thin">
        <color theme="4" tint="0.39997558519241921"/>
      </bottom>
      <diagonal/>
    </border>
    <border>
      <left style="thin">
        <color theme="6" tint="0.39997558519241921"/>
      </left>
      <right style="thin">
        <color theme="5" tint="0.79998168889431442"/>
      </right>
      <top style="thin">
        <color theme="5" tint="0.79998168889431442"/>
      </top>
      <bottom style="thin">
        <color theme="6" tint="0.39997558519241921"/>
      </bottom>
      <diagonal/>
    </border>
    <border>
      <left/>
      <right style="thin">
        <color theme="5" tint="0.79998168889431442"/>
      </right>
      <top style="thin">
        <color theme="6" tint="0.39997558519241921"/>
      </top>
      <bottom/>
      <diagonal/>
    </border>
    <border>
      <left style="thin">
        <color theme="1"/>
      </left>
      <right style="thin">
        <color theme="5" tint="0.79998168889431442"/>
      </right>
      <top style="thin">
        <color theme="1"/>
      </top>
      <bottom style="thin">
        <color theme="5" tint="0.79998168889431442"/>
      </bottom>
      <diagonal/>
    </border>
    <border>
      <left style="thin">
        <color theme="1"/>
      </left>
      <right style="thin">
        <color theme="5" tint="0.79998168889431442"/>
      </right>
      <top/>
      <bottom style="thin">
        <color theme="1"/>
      </bottom>
      <diagonal/>
    </border>
    <border>
      <left/>
      <right/>
      <top/>
      <bottom style="thin">
        <color theme="5" tint="0.79998168889431442"/>
      </bottom>
      <diagonal/>
    </border>
    <border>
      <left style="thin">
        <color theme="6" tint="0.39997558519241921"/>
      </left>
      <right style="thin">
        <color theme="5" tint="0.79998168889431442"/>
      </right>
      <top/>
      <bottom style="thin">
        <color theme="6" tint="0.39997558519241921"/>
      </bottom>
      <diagonal/>
    </border>
    <border>
      <left style="thin">
        <color theme="5" tint="0.79998168889431442"/>
      </left>
      <right style="thin">
        <color theme="5" tint="0.79998168889431442"/>
      </right>
      <top/>
      <bottom style="thin">
        <color theme="1"/>
      </bottom>
      <diagonal/>
    </border>
    <border>
      <left/>
      <right/>
      <top style="thin">
        <color theme="6" tint="0.39997558519241921"/>
      </top>
      <bottom style="thin">
        <color theme="5" tint="0.79998168889431442"/>
      </bottom>
      <diagonal/>
    </border>
    <border>
      <left style="thin">
        <color theme="1"/>
      </left>
      <right style="thin">
        <color theme="5" tint="0.79998168889431442"/>
      </right>
      <top/>
      <bottom style="thin">
        <color theme="5" tint="0.79998168889431442"/>
      </bottom>
      <diagonal/>
    </border>
    <border>
      <left style="thin">
        <color theme="6" tint="0.39997558519241921"/>
      </left>
      <right/>
      <top/>
      <bottom style="thin">
        <color theme="5" tint="0.79998168889431442"/>
      </bottom>
      <diagonal/>
    </border>
    <border>
      <left style="thin">
        <color theme="6" tint="0.39997558519241921"/>
      </left>
      <right style="thin">
        <color theme="5" tint="0.79998168889431442"/>
      </right>
      <top/>
      <bottom/>
      <diagonal/>
    </border>
    <border>
      <left style="thin">
        <color theme="6" tint="0.39994506668294322"/>
      </left>
      <right style="thin">
        <color theme="6" tint="0.39997558519241921"/>
      </right>
      <top style="thin">
        <color theme="1"/>
      </top>
      <bottom style="thin">
        <color theme="6" tint="0.39997558519241921"/>
      </bottom>
      <diagonal/>
    </border>
    <border>
      <left/>
      <right/>
      <top style="thin">
        <color theme="4" tint="0.39997558519241921"/>
      </top>
      <bottom/>
      <diagonal/>
    </border>
    <border>
      <left/>
      <right style="thin">
        <color theme="1"/>
      </right>
      <top style="thin">
        <color indexed="64"/>
      </top>
      <bottom/>
      <diagonal/>
    </border>
    <border>
      <left/>
      <right style="thin">
        <color theme="5" tint="0.79998168889431442"/>
      </right>
      <top style="thin">
        <color indexed="64"/>
      </top>
      <bottom/>
      <diagonal/>
    </border>
    <border>
      <left style="thin">
        <color theme="0"/>
      </left>
      <right style="thin">
        <color theme="5" tint="0.79998168889431442"/>
      </right>
      <top style="thin">
        <color theme="1"/>
      </top>
      <bottom/>
      <diagonal/>
    </border>
    <border>
      <left style="thin">
        <color indexed="64"/>
      </left>
      <right style="thin">
        <color theme="5" tint="0.79998168889431442"/>
      </right>
      <top/>
      <bottom style="thin">
        <color theme="1"/>
      </bottom>
      <diagonal/>
    </border>
    <border>
      <left style="thin">
        <color indexed="64"/>
      </left>
      <right/>
      <top/>
      <bottom style="thin">
        <color theme="0"/>
      </bottom>
      <diagonal/>
    </border>
    <border>
      <left style="thin">
        <color theme="6" tint="0.39994506668294322"/>
      </left>
      <right/>
      <top style="thin">
        <color theme="6" tint="0.39997558519241921"/>
      </top>
      <bottom style="thin">
        <color theme="0"/>
      </bottom>
      <diagonal/>
    </border>
    <border>
      <left style="thin">
        <color theme="6" tint="0.39994506668294322"/>
      </left>
      <right/>
      <top style="thin">
        <color theme="0"/>
      </top>
      <bottom style="thin">
        <color theme="0"/>
      </bottom>
      <diagonal/>
    </border>
    <border>
      <left style="thin">
        <color theme="6" tint="0.39994506668294322"/>
      </left>
      <right style="thin">
        <color theme="0"/>
      </right>
      <top style="thin">
        <color theme="0"/>
      </top>
      <bottom style="thin">
        <color theme="0"/>
      </bottom>
      <diagonal/>
    </border>
    <border>
      <left style="thin">
        <color theme="6" tint="0.39997558519241921"/>
      </left>
      <right style="thin">
        <color theme="5" tint="0.79998168889431442"/>
      </right>
      <top/>
      <bottom style="thin">
        <color theme="5" tint="0.79998168889431442"/>
      </bottom>
      <diagonal/>
    </border>
  </borders>
  <cellStyleXfs count="5">
    <xf numFmtId="0" fontId="0" fillId="0" borderId="0"/>
    <xf numFmtId="43" fontId="1" fillId="0" borderId="0" applyFont="0" applyFill="0" applyBorder="0" applyAlignment="0" applyProtection="0"/>
    <xf numFmtId="164" fontId="6"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cellStyleXfs>
  <cellXfs count="350">
    <xf numFmtId="0" fontId="0" fillId="0" borderId="0" xfId="0"/>
    <xf numFmtId="43" fontId="0" fillId="0" borderId="0" xfId="1" applyFont="1"/>
    <xf numFmtId="0" fontId="0" fillId="2" borderId="0" xfId="0" applyFill="1"/>
    <xf numFmtId="0" fontId="10" fillId="0" borderId="0" xfId="0" applyFont="1"/>
    <xf numFmtId="43" fontId="5" fillId="2" borderId="0" xfId="1" applyFont="1" applyFill="1" applyBorder="1" applyAlignment="1"/>
    <xf numFmtId="43" fontId="5" fillId="0" borderId="0" xfId="1" applyFont="1" applyBorder="1"/>
    <xf numFmtId="43" fontId="5" fillId="2" borderId="0" xfId="1" applyFont="1" applyFill="1" applyBorder="1" applyAlignment="1">
      <alignment horizontal="right"/>
    </xf>
    <xf numFmtId="43" fontId="5" fillId="0" borderId="0" xfId="1" applyFont="1" applyFill="1" applyBorder="1"/>
    <xf numFmtId="43" fontId="5" fillId="2" borderId="0" xfId="1" applyFont="1" applyFill="1" applyBorder="1"/>
    <xf numFmtId="0" fontId="7" fillId="2" borderId="0" xfId="0" applyFont="1" applyFill="1" applyAlignment="1">
      <alignment horizontal="center"/>
    </xf>
    <xf numFmtId="0" fontId="10" fillId="2" borderId="0" xfId="0" applyFont="1" applyFill="1"/>
    <xf numFmtId="44" fontId="9" fillId="4" borderId="2" xfId="0" applyNumberFormat="1" applyFont="1" applyFill="1" applyBorder="1"/>
    <xf numFmtId="44" fontId="5" fillId="0" borderId="0" xfId="1" applyNumberFormat="1" applyFont="1" applyFill="1" applyBorder="1" applyAlignment="1"/>
    <xf numFmtId="44" fontId="9" fillId="4" borderId="9" xfId="0" applyNumberFormat="1" applyFont="1" applyFill="1" applyBorder="1"/>
    <xf numFmtId="43" fontId="3" fillId="5" borderId="0" xfId="1" applyFont="1" applyFill="1" applyBorder="1"/>
    <xf numFmtId="44" fontId="9" fillId="5" borderId="0" xfId="0" applyNumberFormat="1" applyFont="1" applyFill="1"/>
    <xf numFmtId="0" fontId="3" fillId="5" borderId="0" xfId="0" applyFont="1" applyFill="1"/>
    <xf numFmtId="43" fontId="3" fillId="5" borderId="0" xfId="1" applyFont="1" applyFill="1" applyBorder="1" applyAlignment="1">
      <alignment horizontal="right"/>
    </xf>
    <xf numFmtId="44" fontId="3" fillId="5" borderId="0" xfId="1" applyNumberFormat="1" applyFont="1" applyFill="1" applyBorder="1" applyAlignment="1"/>
    <xf numFmtId="44" fontId="3" fillId="5" borderId="0" xfId="1" applyNumberFormat="1" applyFont="1" applyFill="1" applyBorder="1"/>
    <xf numFmtId="0" fontId="10" fillId="5" borderId="0" xfId="0" applyFont="1" applyFill="1"/>
    <xf numFmtId="0" fontId="2" fillId="5" borderId="0" xfId="0" applyFont="1" applyFill="1" applyAlignment="1">
      <alignment horizontal="center"/>
    </xf>
    <xf numFmtId="0" fontId="9" fillId="5" borderId="0" xfId="0" applyFont="1" applyFill="1" applyAlignment="1">
      <alignment horizontal="center"/>
    </xf>
    <xf numFmtId="0" fontId="0" fillId="5" borderId="0" xfId="0" applyFill="1"/>
    <xf numFmtId="43" fontId="0" fillId="5" borderId="0" xfId="1" applyFont="1" applyFill="1" applyBorder="1"/>
    <xf numFmtId="0" fontId="3" fillId="5" borderId="0" xfId="0" applyFont="1" applyFill="1" applyAlignment="1">
      <alignment horizontal="left"/>
    </xf>
    <xf numFmtId="43" fontId="2" fillId="5" borderId="0" xfId="1" applyFont="1" applyFill="1" applyBorder="1" applyAlignment="1">
      <alignment horizontal="left"/>
    </xf>
    <xf numFmtId="43" fontId="3" fillId="5" borderId="0" xfId="1" applyFont="1" applyFill="1" applyBorder="1" applyAlignment="1">
      <alignment horizontal="center"/>
    </xf>
    <xf numFmtId="43" fontId="5" fillId="5" borderId="0" xfId="1" applyFont="1" applyFill="1" applyBorder="1" applyAlignment="1"/>
    <xf numFmtId="43" fontId="5" fillId="5" borderId="0" xfId="1" applyFont="1" applyFill="1" applyBorder="1"/>
    <xf numFmtId="43" fontId="5" fillId="5" borderId="0" xfId="1" applyFont="1" applyFill="1" applyBorder="1" applyAlignment="1">
      <alignment horizontal="right"/>
    </xf>
    <xf numFmtId="44" fontId="3" fillId="4" borderId="16" xfId="1" applyNumberFormat="1" applyFont="1" applyFill="1" applyBorder="1"/>
    <xf numFmtId="44" fontId="3" fillId="4" borderId="9" xfId="1" applyNumberFormat="1" applyFont="1" applyFill="1" applyBorder="1"/>
    <xf numFmtId="44" fontId="3" fillId="4" borderId="15" xfId="1" applyNumberFormat="1" applyFont="1" applyFill="1" applyBorder="1" applyAlignment="1"/>
    <xf numFmtId="44" fontId="5" fillId="3" borderId="1" xfId="1" applyNumberFormat="1" applyFont="1" applyFill="1" applyBorder="1" applyAlignment="1"/>
    <xf numFmtId="44" fontId="5" fillId="3" borderId="5" xfId="1" applyNumberFormat="1" applyFont="1" applyFill="1" applyBorder="1" applyAlignment="1"/>
    <xf numFmtId="0" fontId="10" fillId="3" borderId="0" xfId="0" applyFont="1" applyFill="1"/>
    <xf numFmtId="0" fontId="4" fillId="2" borderId="0" xfId="0" applyFont="1" applyFill="1" applyAlignment="1">
      <alignment horizontal="center"/>
    </xf>
    <xf numFmtId="44" fontId="5" fillId="3" borderId="10" xfId="1" applyNumberFormat="1" applyFont="1" applyFill="1" applyBorder="1" applyAlignment="1"/>
    <xf numFmtId="44" fontId="5" fillId="3" borderId="11" xfId="1" applyNumberFormat="1" applyFont="1" applyFill="1" applyBorder="1" applyAlignment="1"/>
    <xf numFmtId="44" fontId="3" fillId="4" borderId="17" xfId="1" applyNumberFormat="1" applyFont="1" applyFill="1" applyBorder="1" applyAlignment="1"/>
    <xf numFmtId="44" fontId="3" fillId="4" borderId="17" xfId="1" applyNumberFormat="1" applyFont="1" applyFill="1" applyBorder="1"/>
    <xf numFmtId="43" fontId="4" fillId="2" borderId="0" xfId="1" applyFont="1" applyFill="1" applyBorder="1" applyAlignment="1">
      <alignment horizontal="center"/>
    </xf>
    <xf numFmtId="44" fontId="3" fillId="4" borderId="2" xfId="1" applyNumberFormat="1" applyFont="1" applyFill="1" applyBorder="1"/>
    <xf numFmtId="44" fontId="5" fillId="3" borderId="4" xfId="1" applyNumberFormat="1" applyFont="1" applyFill="1" applyBorder="1"/>
    <xf numFmtId="44" fontId="5" fillId="3" borderId="19" xfId="1" applyNumberFormat="1" applyFont="1" applyFill="1" applyBorder="1"/>
    <xf numFmtId="0" fontId="5" fillId="5" borderId="0" xfId="0" applyFont="1" applyFill="1"/>
    <xf numFmtId="44" fontId="5" fillId="5" borderId="0" xfId="1" applyNumberFormat="1" applyFont="1" applyFill="1" applyBorder="1"/>
    <xf numFmtId="44" fontId="5" fillId="3" borderId="6" xfId="1" applyNumberFormat="1" applyFont="1" applyFill="1" applyBorder="1" applyAlignment="1"/>
    <xf numFmtId="44" fontId="5" fillId="5" borderId="0" xfId="1" applyNumberFormat="1" applyFont="1" applyFill="1" applyBorder="1" applyAlignment="1"/>
    <xf numFmtId="44" fontId="5" fillId="3" borderId="19" xfId="1" applyNumberFormat="1" applyFont="1" applyFill="1" applyBorder="1" applyAlignment="1"/>
    <xf numFmtId="44" fontId="5" fillId="3" borderId="4" xfId="1" applyNumberFormat="1" applyFont="1" applyFill="1" applyBorder="1" applyAlignment="1"/>
    <xf numFmtId="44" fontId="3" fillId="3" borderId="13" xfId="1" applyNumberFormat="1" applyFont="1" applyFill="1" applyBorder="1"/>
    <xf numFmtId="44" fontId="3" fillId="3" borderId="13" xfId="1" applyNumberFormat="1" applyFont="1" applyFill="1" applyBorder="1" applyAlignment="1"/>
    <xf numFmtId="0" fontId="9" fillId="3" borderId="0" xfId="0" applyFont="1" applyFill="1"/>
    <xf numFmtId="44" fontId="3" fillId="3" borderId="14" xfId="1" applyNumberFormat="1" applyFont="1" applyFill="1" applyBorder="1"/>
    <xf numFmtId="0" fontId="5" fillId="5" borderId="0" xfId="0" applyFont="1" applyFill="1" applyAlignment="1">
      <alignment horizontal="left"/>
    </xf>
    <xf numFmtId="44" fontId="5" fillId="5" borderId="0" xfId="1" applyNumberFormat="1" applyFont="1" applyFill="1" applyBorder="1" applyAlignment="1">
      <alignment horizontal="right"/>
    </xf>
    <xf numFmtId="43" fontId="5" fillId="5" borderId="24" xfId="1" applyFont="1" applyFill="1" applyBorder="1" applyAlignment="1">
      <alignment horizontal="right"/>
    </xf>
    <xf numFmtId="43" fontId="5" fillId="5" borderId="26" xfId="1" applyFont="1" applyFill="1" applyBorder="1" applyAlignment="1"/>
    <xf numFmtId="43" fontId="5" fillId="5" borderId="26" xfId="1" applyFont="1" applyFill="1" applyBorder="1"/>
    <xf numFmtId="43" fontId="5" fillId="5" borderId="26" xfId="1" applyFont="1" applyFill="1" applyBorder="1" applyAlignment="1">
      <alignment horizontal="right"/>
    </xf>
    <xf numFmtId="44" fontId="3" fillId="5" borderId="27" xfId="1" applyNumberFormat="1" applyFont="1" applyFill="1" applyBorder="1" applyAlignment="1">
      <alignment horizontal="center"/>
    </xf>
    <xf numFmtId="43" fontId="5" fillId="5" borderId="28" xfId="1" applyFont="1" applyFill="1" applyBorder="1"/>
    <xf numFmtId="0" fontId="5" fillId="3" borderId="11" xfId="0" applyFont="1" applyFill="1" applyBorder="1"/>
    <xf numFmtId="0" fontId="3" fillId="3" borderId="4" xfId="0" applyFont="1" applyFill="1" applyBorder="1"/>
    <xf numFmtId="0" fontId="5" fillId="3" borderId="5" xfId="0" applyFont="1" applyFill="1" applyBorder="1"/>
    <xf numFmtId="0" fontId="5" fillId="3" borderId="7" xfId="0" applyFont="1" applyFill="1" applyBorder="1"/>
    <xf numFmtId="44" fontId="5" fillId="3" borderId="18" xfId="1" applyNumberFormat="1" applyFont="1" applyFill="1" applyBorder="1"/>
    <xf numFmtId="44" fontId="3" fillId="3" borderId="29" xfId="1" applyNumberFormat="1" applyFont="1" applyFill="1" applyBorder="1"/>
    <xf numFmtId="44" fontId="5" fillId="3" borderId="30" xfId="1" applyNumberFormat="1" applyFont="1" applyFill="1" applyBorder="1" applyAlignment="1"/>
    <xf numFmtId="44" fontId="3" fillId="3" borderId="29" xfId="1" applyNumberFormat="1" applyFont="1" applyFill="1" applyBorder="1" applyAlignment="1"/>
    <xf numFmtId="44" fontId="5" fillId="3" borderId="18" xfId="1" applyNumberFormat="1" applyFont="1" applyFill="1" applyBorder="1" applyAlignment="1"/>
    <xf numFmtId="0" fontId="5" fillId="3" borderId="32" xfId="0" applyFont="1" applyFill="1" applyBorder="1"/>
    <xf numFmtId="0" fontId="3" fillId="3" borderId="31" xfId="0" applyFont="1" applyFill="1" applyBorder="1"/>
    <xf numFmtId="0" fontId="5" fillId="3" borderId="33" xfId="0" applyFont="1" applyFill="1" applyBorder="1"/>
    <xf numFmtId="0" fontId="3" fillId="3" borderId="34" xfId="0" applyFont="1" applyFill="1" applyBorder="1"/>
    <xf numFmtId="0" fontId="5" fillId="3" borderId="31" xfId="0" applyFont="1" applyFill="1" applyBorder="1"/>
    <xf numFmtId="44" fontId="5" fillId="3" borderId="0" xfId="1" applyNumberFormat="1" applyFont="1" applyFill="1" applyBorder="1"/>
    <xf numFmtId="44" fontId="3" fillId="3" borderId="8" xfId="1" applyNumberFormat="1" applyFont="1" applyFill="1" applyBorder="1"/>
    <xf numFmtId="0" fontId="10" fillId="3" borderId="20" xfId="0" applyFont="1" applyFill="1" applyBorder="1"/>
    <xf numFmtId="0" fontId="9" fillId="3" borderId="20" xfId="0" applyFont="1" applyFill="1" applyBorder="1"/>
    <xf numFmtId="44" fontId="5" fillId="3" borderId="20" xfId="1" applyNumberFormat="1" applyFont="1" applyFill="1" applyBorder="1" applyAlignment="1"/>
    <xf numFmtId="44" fontId="5" fillId="3" borderId="7" xfId="1" applyNumberFormat="1" applyFont="1" applyFill="1" applyBorder="1" applyAlignment="1"/>
    <xf numFmtId="44" fontId="5" fillId="3" borderId="12" xfId="1" applyNumberFormat="1" applyFont="1" applyFill="1" applyBorder="1" applyAlignment="1"/>
    <xf numFmtId="44" fontId="3" fillId="4" borderId="19" xfId="1" applyNumberFormat="1" applyFont="1" applyFill="1" applyBorder="1" applyAlignment="1">
      <alignment horizontal="right"/>
    </xf>
    <xf numFmtId="0" fontId="9" fillId="0" borderId="0" xfId="0" applyFont="1"/>
    <xf numFmtId="0" fontId="5" fillId="0" borderId="0" xfId="0" applyFont="1"/>
    <xf numFmtId="0" fontId="5" fillId="0" borderId="0" xfId="0" applyFont="1" applyAlignment="1">
      <alignment horizontal="left"/>
    </xf>
    <xf numFmtId="44" fontId="5" fillId="0" borderId="0" xfId="1" applyNumberFormat="1" applyFont="1" applyFill="1" applyBorder="1" applyAlignment="1">
      <alignment horizontal="right"/>
    </xf>
    <xf numFmtId="44" fontId="5" fillId="0" borderId="0" xfId="1" applyNumberFormat="1" applyFont="1" applyFill="1" applyBorder="1"/>
    <xf numFmtId="44" fontId="3" fillId="4" borderId="36" xfId="1" applyNumberFormat="1" applyFont="1" applyFill="1" applyBorder="1"/>
    <xf numFmtId="44" fontId="3" fillId="4" borderId="37" xfId="1" applyNumberFormat="1" applyFont="1" applyFill="1" applyBorder="1"/>
    <xf numFmtId="0" fontId="5" fillId="5" borderId="22" xfId="0" applyFont="1" applyFill="1" applyBorder="1" applyAlignment="1">
      <alignment horizontal="left"/>
    </xf>
    <xf numFmtId="0" fontId="10" fillId="3" borderId="23" xfId="0" applyFont="1" applyFill="1" applyBorder="1"/>
    <xf numFmtId="0" fontId="5" fillId="4" borderId="1" xfId="0" applyFont="1" applyFill="1" applyBorder="1" applyAlignment="1">
      <alignment horizontal="left"/>
    </xf>
    <xf numFmtId="44" fontId="3" fillId="0" borderId="20" xfId="1" applyNumberFormat="1" applyFont="1" applyFill="1" applyBorder="1" applyAlignment="1">
      <alignment horizontal="center"/>
    </xf>
    <xf numFmtId="0" fontId="3" fillId="4" borderId="6" xfId="0" applyFont="1" applyFill="1" applyBorder="1" applyAlignment="1">
      <alignment horizontal="left"/>
    </xf>
    <xf numFmtId="44" fontId="3" fillId="4" borderId="18" xfId="1" applyNumberFormat="1" applyFont="1" applyFill="1" applyBorder="1" applyAlignment="1">
      <alignment horizontal="right"/>
    </xf>
    <xf numFmtId="43" fontId="5" fillId="5" borderId="28" xfId="1" applyFont="1" applyFill="1" applyBorder="1" applyAlignment="1">
      <alignment horizontal="right"/>
    </xf>
    <xf numFmtId="44" fontId="3" fillId="0" borderId="27" xfId="1" applyNumberFormat="1" applyFont="1" applyFill="1" applyBorder="1" applyAlignment="1">
      <alignment horizontal="center"/>
    </xf>
    <xf numFmtId="0" fontId="5" fillId="4" borderId="10" xfId="0" applyFont="1" applyFill="1" applyBorder="1" applyAlignment="1">
      <alignment horizontal="left"/>
    </xf>
    <xf numFmtId="44" fontId="9" fillId="4" borderId="47" xfId="0" applyNumberFormat="1" applyFont="1" applyFill="1" applyBorder="1"/>
    <xf numFmtId="44" fontId="9" fillId="4" borderId="49" xfId="0" applyNumberFormat="1" applyFont="1" applyFill="1" applyBorder="1"/>
    <xf numFmtId="44" fontId="5" fillId="3" borderId="21" xfId="1" applyNumberFormat="1" applyFont="1" applyFill="1" applyBorder="1" applyAlignment="1"/>
    <xf numFmtId="44" fontId="9" fillId="4" borderId="39" xfId="0" applyNumberFormat="1" applyFont="1" applyFill="1" applyBorder="1"/>
    <xf numFmtId="44" fontId="5" fillId="3" borderId="27" xfId="1" applyNumberFormat="1" applyFont="1" applyFill="1" applyBorder="1" applyAlignment="1"/>
    <xf numFmtId="44" fontId="5" fillId="3" borderId="25" xfId="1" applyNumberFormat="1" applyFont="1" applyFill="1" applyBorder="1" applyAlignment="1"/>
    <xf numFmtId="44" fontId="9" fillId="4" borderId="41" xfId="0" applyNumberFormat="1" applyFont="1" applyFill="1" applyBorder="1"/>
    <xf numFmtId="44" fontId="3" fillId="3" borderId="50" xfId="1" applyNumberFormat="1" applyFont="1" applyFill="1" applyBorder="1" applyAlignment="1"/>
    <xf numFmtId="44" fontId="3" fillId="3" borderId="51" xfId="1" applyNumberFormat="1" applyFont="1" applyFill="1" applyBorder="1" applyAlignment="1"/>
    <xf numFmtId="44" fontId="9" fillId="4" borderId="52" xfId="0" applyNumberFormat="1" applyFont="1" applyFill="1" applyBorder="1"/>
    <xf numFmtId="44" fontId="9" fillId="4" borderId="53" xfId="0" applyNumberFormat="1" applyFont="1" applyFill="1" applyBorder="1"/>
    <xf numFmtId="44" fontId="9" fillId="3" borderId="50" xfId="0" applyNumberFormat="1" applyFont="1" applyFill="1" applyBorder="1"/>
    <xf numFmtId="44" fontId="9" fillId="3" borderId="51" xfId="0" applyNumberFormat="1" applyFont="1" applyFill="1" applyBorder="1"/>
    <xf numFmtId="44" fontId="9" fillId="4" borderId="57" xfId="0" applyNumberFormat="1" applyFont="1" applyFill="1" applyBorder="1"/>
    <xf numFmtId="44" fontId="9" fillId="4" borderId="54" xfId="0" applyNumberFormat="1" applyFont="1" applyFill="1" applyBorder="1"/>
    <xf numFmtId="44" fontId="3" fillId="4" borderId="59" xfId="1" applyNumberFormat="1" applyFont="1" applyFill="1" applyBorder="1" applyAlignment="1"/>
    <xf numFmtId="44" fontId="3" fillId="4" borderId="43" xfId="1" applyNumberFormat="1" applyFont="1" applyFill="1" applyBorder="1" applyAlignment="1"/>
    <xf numFmtId="44" fontId="3" fillId="4" borderId="60" xfId="1" applyNumberFormat="1" applyFont="1" applyFill="1" applyBorder="1" applyAlignment="1"/>
    <xf numFmtId="0" fontId="10" fillId="3" borderId="21" xfId="0" applyFont="1" applyFill="1" applyBorder="1"/>
    <xf numFmtId="44" fontId="5" fillId="3" borderId="26" xfId="1" applyNumberFormat="1" applyFont="1" applyFill="1" applyBorder="1" applyAlignment="1"/>
    <xf numFmtId="43" fontId="5" fillId="2" borderId="23" xfId="1" applyFont="1" applyFill="1" applyBorder="1" applyAlignment="1"/>
    <xf numFmtId="43" fontId="3" fillId="0" borderId="20" xfId="1" applyFont="1" applyBorder="1" applyAlignment="1">
      <alignment horizontal="center"/>
    </xf>
    <xf numFmtId="0" fontId="2" fillId="0" borderId="0" xfId="0" applyFont="1" applyAlignment="1">
      <alignment horizontal="center"/>
    </xf>
    <xf numFmtId="43" fontId="0" fillId="0" borderId="0" xfId="1" applyFont="1" applyFill="1" applyBorder="1"/>
    <xf numFmtId="43" fontId="7" fillId="0" borderId="18" xfId="1" applyFont="1" applyFill="1" applyBorder="1" applyAlignment="1">
      <alignment horizontal="left"/>
    </xf>
    <xf numFmtId="43" fontId="4" fillId="0" borderId="0" xfId="1" applyFont="1" applyFill="1" applyBorder="1" applyAlignment="1">
      <alignment horizontal="center"/>
    </xf>
    <xf numFmtId="43" fontId="5" fillId="0" borderId="0" xfId="1" applyFont="1" applyFill="1" applyBorder="1" applyAlignment="1">
      <alignment horizontal="right"/>
    </xf>
    <xf numFmtId="43" fontId="3" fillId="0" borderId="0" xfId="1" applyFont="1" applyFill="1" applyBorder="1" applyAlignment="1">
      <alignment horizontal="right"/>
    </xf>
    <xf numFmtId="44" fontId="3" fillId="0" borderId="0" xfId="1" applyNumberFormat="1" applyFont="1" applyFill="1" applyBorder="1" applyAlignment="1">
      <alignment horizontal="right"/>
    </xf>
    <xf numFmtId="43" fontId="0" fillId="0" borderId="0" xfId="1" applyFont="1" applyFill="1"/>
    <xf numFmtId="44" fontId="3" fillId="0" borderId="61" xfId="1" applyNumberFormat="1" applyFont="1" applyFill="1" applyBorder="1" applyAlignment="1">
      <alignment horizontal="center"/>
    </xf>
    <xf numFmtId="43" fontId="3" fillId="0" borderId="0" xfId="1" applyFont="1" applyFill="1" applyBorder="1" applyAlignment="1">
      <alignment horizontal="center"/>
    </xf>
    <xf numFmtId="44" fontId="3" fillId="4" borderId="42" xfId="1" applyNumberFormat="1" applyFont="1" applyFill="1" applyBorder="1" applyAlignment="1"/>
    <xf numFmtId="44" fontId="3" fillId="0" borderId="0" xfId="1" applyNumberFormat="1" applyFont="1" applyFill="1" applyBorder="1" applyAlignment="1"/>
    <xf numFmtId="44" fontId="3" fillId="0" borderId="26" xfId="1" applyNumberFormat="1" applyFont="1" applyFill="1" applyBorder="1" applyAlignment="1">
      <alignment horizontal="center"/>
    </xf>
    <xf numFmtId="43" fontId="3" fillId="5" borderId="24" xfId="1" applyFont="1" applyFill="1" applyBorder="1" applyAlignment="1">
      <alignment horizontal="right"/>
    </xf>
    <xf numFmtId="0" fontId="5" fillId="3" borderId="20" xfId="0" applyFont="1" applyFill="1" applyBorder="1"/>
    <xf numFmtId="0" fontId="3" fillId="3" borderId="20" xfId="0" applyFont="1" applyFill="1" applyBorder="1"/>
    <xf numFmtId="43" fontId="7" fillId="2" borderId="20" xfId="1" applyFont="1" applyFill="1" applyBorder="1" applyAlignment="1">
      <alignment horizontal="left"/>
    </xf>
    <xf numFmtId="44" fontId="3" fillId="5" borderId="20" xfId="1" applyNumberFormat="1" applyFont="1" applyFill="1" applyBorder="1" applyAlignment="1">
      <alignment horizontal="center"/>
    </xf>
    <xf numFmtId="43" fontId="5" fillId="0" borderId="26" xfId="1" applyFont="1" applyFill="1" applyBorder="1" applyAlignment="1">
      <alignment horizontal="right"/>
    </xf>
    <xf numFmtId="44" fontId="5" fillId="0" borderId="26" xfId="1" applyNumberFormat="1" applyFont="1" applyFill="1" applyBorder="1" applyAlignment="1">
      <alignment horizontal="right"/>
    </xf>
    <xf numFmtId="44" fontId="3" fillId="0" borderId="26" xfId="1" applyNumberFormat="1" applyFont="1" applyFill="1" applyBorder="1" applyAlignment="1">
      <alignment horizontal="right"/>
    </xf>
    <xf numFmtId="43" fontId="9" fillId="0" borderId="20" xfId="0" applyNumberFormat="1" applyFont="1" applyBorder="1" applyAlignment="1">
      <alignment horizontal="center"/>
    </xf>
    <xf numFmtId="0" fontId="9" fillId="0" borderId="20" xfId="0" applyFont="1" applyBorder="1" applyAlignment="1">
      <alignment horizontal="center"/>
    </xf>
    <xf numFmtId="44" fontId="9" fillId="5" borderId="20" xfId="0" applyNumberFormat="1" applyFont="1" applyFill="1" applyBorder="1" applyAlignment="1">
      <alignment horizontal="center"/>
    </xf>
    <xf numFmtId="0" fontId="2" fillId="5" borderId="0" xfId="0" applyFont="1" applyFill="1"/>
    <xf numFmtId="44" fontId="5" fillId="6" borderId="35" xfId="1" applyNumberFormat="1" applyFont="1" applyFill="1" applyBorder="1" applyProtection="1">
      <protection locked="0"/>
    </xf>
    <xf numFmtId="44" fontId="5" fillId="6" borderId="35" xfId="1" applyNumberFormat="1" applyFont="1" applyFill="1" applyBorder="1" applyAlignment="1" applyProtection="1">
      <protection locked="0"/>
    </xf>
    <xf numFmtId="44" fontId="5" fillId="6" borderId="12" xfId="1" applyNumberFormat="1" applyFont="1" applyFill="1" applyBorder="1" applyAlignment="1" applyProtection="1">
      <protection locked="0"/>
    </xf>
    <xf numFmtId="44" fontId="5" fillId="6" borderId="18" xfId="1" applyNumberFormat="1" applyFont="1" applyFill="1" applyBorder="1" applyAlignment="1" applyProtection="1">
      <protection locked="0"/>
    </xf>
    <xf numFmtId="0" fontId="5" fillId="6" borderId="40" xfId="0" applyFont="1" applyFill="1" applyBorder="1" applyProtection="1">
      <protection locked="0"/>
    </xf>
    <xf numFmtId="44" fontId="5" fillId="6" borderId="62" xfId="1" applyNumberFormat="1" applyFont="1" applyFill="1" applyBorder="1" applyAlignment="1" applyProtection="1">
      <alignment horizontal="right"/>
      <protection locked="0"/>
    </xf>
    <xf numFmtId="44" fontId="5" fillId="0" borderId="0" xfId="1" applyNumberFormat="1" applyFont="1" applyFill="1" applyBorder="1" applyAlignment="1" applyProtection="1">
      <alignment horizontal="right"/>
      <protection locked="0"/>
    </xf>
    <xf numFmtId="44" fontId="5" fillId="6" borderId="58" xfId="1" applyNumberFormat="1" applyFont="1" applyFill="1" applyBorder="1" applyAlignment="1" applyProtection="1">
      <protection locked="0"/>
    </xf>
    <xf numFmtId="44" fontId="5" fillId="6" borderId="55" xfId="1" applyNumberFormat="1" applyFont="1" applyFill="1" applyBorder="1" applyAlignment="1" applyProtection="1">
      <protection locked="0"/>
    </xf>
    <xf numFmtId="44" fontId="5" fillId="6" borderId="44" xfId="1" applyNumberFormat="1" applyFont="1" applyFill="1" applyBorder="1" applyAlignment="1" applyProtection="1">
      <protection locked="0"/>
    </xf>
    <xf numFmtId="44" fontId="5" fillId="6" borderId="40" xfId="1" applyNumberFormat="1" applyFont="1" applyFill="1" applyBorder="1" applyAlignment="1" applyProtection="1">
      <alignment horizontal="right"/>
      <protection locked="0"/>
    </xf>
    <xf numFmtId="44" fontId="10" fillId="6" borderId="35" xfId="0" applyNumberFormat="1" applyFont="1" applyFill="1" applyBorder="1" applyProtection="1">
      <protection locked="0"/>
    </xf>
    <xf numFmtId="44" fontId="10" fillId="6" borderId="40" xfId="0" applyNumberFormat="1" applyFont="1" applyFill="1" applyBorder="1" applyProtection="1">
      <protection locked="0"/>
    </xf>
    <xf numFmtId="44" fontId="10" fillId="6" borderId="55" xfId="0" applyNumberFormat="1" applyFont="1" applyFill="1" applyBorder="1" applyProtection="1">
      <protection locked="0"/>
    </xf>
    <xf numFmtId="44" fontId="10" fillId="6" borderId="56" xfId="0" applyNumberFormat="1" applyFont="1" applyFill="1" applyBorder="1" applyProtection="1">
      <protection locked="0"/>
    </xf>
    <xf numFmtId="0" fontId="5" fillId="6" borderId="40" xfId="0" applyFont="1" applyFill="1" applyBorder="1" applyAlignment="1" applyProtection="1">
      <alignment horizontal="left"/>
      <protection locked="0"/>
    </xf>
    <xf numFmtId="44" fontId="5" fillId="6" borderId="42" xfId="1" applyNumberFormat="1" applyFont="1" applyFill="1" applyBorder="1" applyAlignment="1" applyProtection="1">
      <alignment horizontal="right"/>
      <protection locked="0"/>
    </xf>
    <xf numFmtId="44" fontId="5" fillId="6" borderId="45" xfId="1" applyNumberFormat="1" applyFont="1" applyFill="1" applyBorder="1" applyAlignment="1" applyProtection="1">
      <alignment horizontal="right"/>
      <protection locked="0"/>
    </xf>
    <xf numFmtId="44" fontId="5" fillId="6" borderId="44" xfId="1" applyNumberFormat="1" applyFont="1" applyFill="1" applyBorder="1" applyAlignment="1" applyProtection="1">
      <alignment horizontal="right"/>
      <protection locked="0"/>
    </xf>
    <xf numFmtId="44" fontId="5" fillId="6" borderId="35" xfId="1" applyNumberFormat="1" applyFont="1" applyFill="1" applyBorder="1" applyAlignment="1" applyProtection="1">
      <alignment horizontal="right"/>
      <protection locked="0"/>
    </xf>
    <xf numFmtId="44" fontId="5" fillId="6" borderId="38" xfId="1" applyNumberFormat="1" applyFont="1" applyFill="1" applyBorder="1" applyAlignment="1" applyProtection="1">
      <alignment horizontal="right"/>
      <protection locked="0"/>
    </xf>
    <xf numFmtId="44" fontId="5" fillId="6" borderId="38" xfId="1" applyNumberFormat="1" applyFont="1" applyFill="1" applyBorder="1" applyProtection="1">
      <protection locked="0"/>
    </xf>
    <xf numFmtId="44" fontId="5" fillId="6" borderId="42" xfId="1" applyNumberFormat="1" applyFont="1" applyFill="1" applyBorder="1" applyProtection="1">
      <protection locked="0"/>
    </xf>
    <xf numFmtId="44" fontId="5" fillId="6" borderId="40" xfId="1" applyNumberFormat="1" applyFont="1" applyFill="1" applyBorder="1" applyProtection="1">
      <protection locked="0"/>
    </xf>
    <xf numFmtId="44" fontId="5" fillId="6" borderId="38" xfId="1" applyNumberFormat="1" applyFont="1" applyFill="1" applyBorder="1" applyAlignment="1" applyProtection="1">
      <protection locked="0"/>
    </xf>
    <xf numFmtId="44" fontId="5" fillId="6" borderId="40" xfId="1" applyNumberFormat="1" applyFont="1" applyFill="1" applyBorder="1" applyAlignment="1" applyProtection="1">
      <protection locked="0"/>
    </xf>
    <xf numFmtId="14" fontId="3" fillId="0" borderId="6" xfId="1" applyNumberFormat="1" applyFont="1" applyBorder="1" applyAlignment="1">
      <alignment horizontal="center"/>
    </xf>
    <xf numFmtId="0" fontId="0" fillId="0" borderId="72" xfId="0" applyBorder="1"/>
    <xf numFmtId="0" fontId="0" fillId="0" borderId="74" xfId="0" applyBorder="1"/>
    <xf numFmtId="0" fontId="0" fillId="0" borderId="64" xfId="0" applyBorder="1"/>
    <xf numFmtId="0" fontId="0" fillId="2" borderId="64" xfId="0" applyFill="1" applyBorder="1"/>
    <xf numFmtId="14" fontId="0" fillId="0" borderId="64" xfId="0" applyNumberFormat="1" applyBorder="1"/>
    <xf numFmtId="0" fontId="11" fillId="2" borderId="64" xfId="0" applyFont="1" applyFill="1" applyBorder="1"/>
    <xf numFmtId="0" fontId="2" fillId="4" borderId="64" xfId="0" applyFont="1" applyFill="1" applyBorder="1"/>
    <xf numFmtId="0" fontId="11" fillId="2" borderId="0" xfId="0" applyFont="1" applyFill="1"/>
    <xf numFmtId="0" fontId="2" fillId="0" borderId="64" xfId="0" applyFont="1" applyBorder="1"/>
    <xf numFmtId="0" fontId="15" fillId="0" borderId="64" xfId="0" applyFont="1" applyBorder="1" applyAlignment="1">
      <alignment vertical="center"/>
    </xf>
    <xf numFmtId="0" fontId="0" fillId="0" borderId="64" xfId="0" applyBorder="1" applyAlignment="1">
      <alignment vertical="top"/>
    </xf>
    <xf numFmtId="0" fontId="12" fillId="0" borderId="64" xfId="0" applyFont="1" applyBorder="1"/>
    <xf numFmtId="0" fontId="11" fillId="0" borderId="64" xfId="0" applyFont="1" applyBorder="1"/>
    <xf numFmtId="9" fontId="11" fillId="0" borderId="64" xfId="0" applyNumberFormat="1" applyFont="1" applyBorder="1"/>
    <xf numFmtId="0" fontId="18" fillId="0" borderId="64" xfId="0" applyFont="1" applyBorder="1"/>
    <xf numFmtId="0" fontId="11" fillId="2" borderId="71" xfId="0" applyFont="1" applyFill="1" applyBorder="1"/>
    <xf numFmtId="14" fontId="0" fillId="6" borderId="64" xfId="0" applyNumberFormat="1" applyFill="1" applyBorder="1" applyProtection="1">
      <protection locked="0"/>
    </xf>
    <xf numFmtId="0" fontId="2" fillId="6" borderId="64" xfId="0" applyFont="1" applyFill="1" applyBorder="1" applyProtection="1">
      <protection locked="0"/>
    </xf>
    <xf numFmtId="9" fontId="0" fillId="6" borderId="64" xfId="3" applyFont="1" applyFill="1" applyBorder="1" applyProtection="1">
      <protection locked="0"/>
    </xf>
    <xf numFmtId="9" fontId="0" fillId="6" borderId="73" xfId="3" applyFont="1" applyFill="1" applyBorder="1" applyProtection="1">
      <protection locked="0"/>
    </xf>
    <xf numFmtId="0" fontId="15" fillId="0" borderId="64" xfId="0" applyFont="1" applyBorder="1" applyAlignment="1">
      <alignment horizontal="center" vertical="center" wrapText="1"/>
    </xf>
    <xf numFmtId="0" fontId="13" fillId="0" borderId="64" xfId="0" applyFont="1" applyBorder="1"/>
    <xf numFmtId="14" fontId="0" fillId="4" borderId="64" xfId="0" applyNumberFormat="1" applyFill="1" applyBorder="1"/>
    <xf numFmtId="44" fontId="3" fillId="4" borderId="48" xfId="1" applyNumberFormat="1" applyFont="1" applyFill="1" applyBorder="1" applyAlignment="1">
      <alignment horizontal="right"/>
    </xf>
    <xf numFmtId="44" fontId="3" fillId="4" borderId="59" xfId="1" applyNumberFormat="1" applyFont="1" applyFill="1" applyBorder="1" applyAlignment="1">
      <alignment horizontal="right"/>
    </xf>
    <xf numFmtId="44" fontId="3" fillId="4" borderId="43" xfId="1" applyNumberFormat="1" applyFont="1" applyFill="1" applyBorder="1" applyAlignment="1">
      <alignment horizontal="right"/>
    </xf>
    <xf numFmtId="9" fontId="0" fillId="4" borderId="64" xfId="3" applyFont="1" applyFill="1" applyBorder="1"/>
    <xf numFmtId="0" fontId="11" fillId="2" borderId="64" xfId="0" applyFont="1" applyFill="1" applyBorder="1" applyAlignment="1">
      <alignment horizontal="left"/>
    </xf>
    <xf numFmtId="44" fontId="0" fillId="4" borderId="64" xfId="0" applyNumberFormat="1" applyFill="1" applyBorder="1"/>
    <xf numFmtId="9" fontId="0" fillId="4" borderId="64" xfId="0" applyNumberFormat="1" applyFill="1" applyBorder="1"/>
    <xf numFmtId="44" fontId="0" fillId="7" borderId="64" xfId="0" applyNumberFormat="1" applyFill="1" applyBorder="1"/>
    <xf numFmtId="9" fontId="0" fillId="7" borderId="64" xfId="0" applyNumberFormat="1" applyFill="1" applyBorder="1"/>
    <xf numFmtId="0" fontId="11" fillId="2" borderId="64" xfId="0" applyFont="1" applyFill="1" applyBorder="1" applyProtection="1">
      <protection locked="0"/>
    </xf>
    <xf numFmtId="44" fontId="0" fillId="6" borderId="64" xfId="0" applyNumberFormat="1" applyFill="1" applyBorder="1" applyProtection="1">
      <protection locked="0"/>
    </xf>
    <xf numFmtId="9" fontId="0" fillId="6" borderId="64" xfId="0" applyNumberFormat="1" applyFill="1" applyBorder="1" applyProtection="1">
      <protection locked="0"/>
    </xf>
    <xf numFmtId="44" fontId="3" fillId="4" borderId="78" xfId="1" applyNumberFormat="1" applyFont="1" applyFill="1" applyBorder="1" applyAlignment="1">
      <alignment horizontal="right"/>
    </xf>
    <xf numFmtId="44" fontId="3" fillId="4" borderId="79" xfId="1" applyNumberFormat="1" applyFont="1" applyFill="1" applyBorder="1" applyAlignment="1">
      <alignment horizontal="right"/>
    </xf>
    <xf numFmtId="44" fontId="3" fillId="4" borderId="80" xfId="1" applyNumberFormat="1" applyFont="1" applyFill="1" applyBorder="1" applyAlignment="1">
      <alignment horizontal="right"/>
    </xf>
    <xf numFmtId="44" fontId="3" fillId="4" borderId="81" xfId="1" applyNumberFormat="1" applyFont="1" applyFill="1" applyBorder="1" applyAlignment="1">
      <alignment horizontal="right"/>
    </xf>
    <xf numFmtId="43" fontId="5" fillId="9" borderId="0" xfId="1" applyFont="1" applyFill="1" applyBorder="1" applyAlignment="1"/>
    <xf numFmtId="44" fontId="3" fillId="11" borderId="46" xfId="1" applyNumberFormat="1" applyFont="1" applyFill="1" applyBorder="1" applyAlignment="1">
      <alignment horizontal="right"/>
    </xf>
    <xf numFmtId="44" fontId="3" fillId="11" borderId="83" xfId="1" applyNumberFormat="1" applyFont="1" applyFill="1" applyBorder="1"/>
    <xf numFmtId="44" fontId="3" fillId="5" borderId="84" xfId="1" applyNumberFormat="1" applyFont="1" applyFill="1" applyBorder="1"/>
    <xf numFmtId="44" fontId="3" fillId="11" borderId="86" xfId="1" applyNumberFormat="1" applyFont="1" applyFill="1" applyBorder="1"/>
    <xf numFmtId="44" fontId="3" fillId="11" borderId="87" xfId="1" applyNumberFormat="1" applyFont="1" applyFill="1" applyBorder="1"/>
    <xf numFmtId="44" fontId="3" fillId="11" borderId="88" xfId="1" applyNumberFormat="1" applyFont="1" applyFill="1" applyBorder="1"/>
    <xf numFmtId="44" fontId="3" fillId="11" borderId="89" xfId="1" applyNumberFormat="1" applyFont="1" applyFill="1" applyBorder="1"/>
    <xf numFmtId="44" fontId="3" fillId="11" borderId="85" xfId="1" applyNumberFormat="1" applyFont="1" applyFill="1" applyBorder="1"/>
    <xf numFmtId="44" fontId="3" fillId="11" borderId="90" xfId="1" applyNumberFormat="1" applyFont="1" applyFill="1" applyBorder="1"/>
    <xf numFmtId="44" fontId="3" fillId="11" borderId="91" xfId="1" applyNumberFormat="1" applyFont="1" applyFill="1" applyBorder="1" applyAlignment="1">
      <alignment horizontal="right"/>
    </xf>
    <xf numFmtId="44" fontId="3" fillId="11" borderId="92" xfId="1" applyNumberFormat="1" applyFont="1" applyFill="1" applyBorder="1" applyAlignment="1">
      <alignment horizontal="right"/>
    </xf>
    <xf numFmtId="44" fontId="3" fillId="11" borderId="93" xfId="1" applyNumberFormat="1" applyFont="1" applyFill="1" applyBorder="1" applyAlignment="1">
      <alignment horizontal="right"/>
    </xf>
    <xf numFmtId="44" fontId="3" fillId="11" borderId="82" xfId="1" applyNumberFormat="1" applyFont="1" applyFill="1" applyBorder="1" applyAlignment="1">
      <alignment horizontal="right"/>
    </xf>
    <xf numFmtId="0" fontId="3" fillId="10" borderId="94" xfId="0" applyFont="1" applyFill="1" applyBorder="1" applyAlignment="1">
      <alignment horizontal="left"/>
    </xf>
    <xf numFmtId="0" fontId="3" fillId="11" borderId="94" xfId="0" applyFont="1" applyFill="1" applyBorder="1" applyAlignment="1">
      <alignment horizontal="left"/>
    </xf>
    <xf numFmtId="44" fontId="3" fillId="5" borderId="95" xfId="1" applyNumberFormat="1" applyFont="1" applyFill="1" applyBorder="1"/>
    <xf numFmtId="43" fontId="7" fillId="9" borderId="96" xfId="1" applyFont="1" applyFill="1" applyBorder="1" applyAlignment="1">
      <alignment horizontal="left"/>
    </xf>
    <xf numFmtId="43" fontId="5" fillId="9" borderId="97" xfId="1" applyFont="1" applyFill="1" applyBorder="1" applyAlignment="1">
      <alignment horizontal="right"/>
    </xf>
    <xf numFmtId="44" fontId="3" fillId="11" borderId="98" xfId="1" applyNumberFormat="1" applyFont="1" applyFill="1" applyBorder="1" applyAlignment="1">
      <alignment horizontal="right"/>
    </xf>
    <xf numFmtId="0" fontId="4" fillId="9" borderId="99" xfId="0" applyFont="1" applyFill="1" applyBorder="1" applyAlignment="1">
      <alignment horizontal="center"/>
    </xf>
    <xf numFmtId="0" fontId="3" fillId="10" borderId="100" xfId="0" applyFont="1" applyFill="1" applyBorder="1" applyAlignment="1">
      <alignment horizontal="left"/>
    </xf>
    <xf numFmtId="0" fontId="9" fillId="10" borderId="101" xfId="0" applyFont="1" applyFill="1" applyBorder="1"/>
    <xf numFmtId="43" fontId="5" fillId="9" borderId="102" xfId="1" applyFont="1" applyFill="1" applyBorder="1" applyAlignment="1"/>
    <xf numFmtId="44" fontId="3" fillId="11" borderId="103" xfId="1" applyNumberFormat="1" applyFont="1" applyFill="1" applyBorder="1"/>
    <xf numFmtId="44" fontId="3" fillId="11" borderId="104" xfId="1" applyNumberFormat="1" applyFont="1" applyFill="1" applyBorder="1"/>
    <xf numFmtId="0" fontId="10" fillId="5" borderId="95" xfId="0" applyFont="1" applyFill="1" applyBorder="1"/>
    <xf numFmtId="0" fontId="9" fillId="10" borderId="106" xfId="0" applyFont="1" applyFill="1" applyBorder="1"/>
    <xf numFmtId="44" fontId="3" fillId="11" borderId="107" xfId="1" applyNumberFormat="1" applyFont="1" applyFill="1" applyBorder="1" applyAlignment="1">
      <alignment horizontal="right"/>
    </xf>
    <xf numFmtId="0" fontId="10" fillId="5" borderId="108" xfId="0" applyFont="1" applyFill="1" applyBorder="1"/>
    <xf numFmtId="44" fontId="3" fillId="11" borderId="109" xfId="1" applyNumberFormat="1" applyFont="1" applyFill="1" applyBorder="1"/>
    <xf numFmtId="0" fontId="10" fillId="5" borderId="110" xfId="0" applyFont="1" applyFill="1" applyBorder="1"/>
    <xf numFmtId="0" fontId="10" fillId="5" borderId="105" xfId="0" applyFont="1" applyFill="1" applyBorder="1"/>
    <xf numFmtId="0" fontId="7" fillId="9" borderId="111" xfId="0" applyFont="1" applyFill="1" applyBorder="1" applyAlignment="1">
      <alignment horizontal="center"/>
    </xf>
    <xf numFmtId="0" fontId="9" fillId="10" borderId="96" xfId="0" applyFont="1" applyFill="1" applyBorder="1"/>
    <xf numFmtId="44" fontId="3" fillId="4" borderId="4" xfId="1" applyNumberFormat="1" applyFont="1" applyFill="1" applyBorder="1" applyAlignment="1">
      <alignment horizontal="right"/>
    </xf>
    <xf numFmtId="44" fontId="3" fillId="4" borderId="112" xfId="1" applyNumberFormat="1" applyFont="1" applyFill="1" applyBorder="1" applyAlignment="1">
      <alignment horizontal="right"/>
    </xf>
    <xf numFmtId="0" fontId="0" fillId="0" borderId="76" xfId="0" applyBorder="1"/>
    <xf numFmtId="0" fontId="0" fillId="8" borderId="73" xfId="0" applyFill="1" applyBorder="1"/>
    <xf numFmtId="0" fontId="0" fillId="10" borderId="0" xfId="0" applyFill="1"/>
    <xf numFmtId="0" fontId="0" fillId="3" borderId="0" xfId="0" applyFill="1"/>
    <xf numFmtId="0" fontId="0" fillId="4" borderId="0" xfId="0" applyFill="1"/>
    <xf numFmtId="0" fontId="0" fillId="11" borderId="0" xfId="0" applyFill="1"/>
    <xf numFmtId="0" fontId="0" fillId="6" borderId="0" xfId="0" applyFill="1"/>
    <xf numFmtId="0" fontId="0" fillId="10" borderId="68" xfId="0" applyFill="1" applyBorder="1"/>
    <xf numFmtId="0" fontId="0" fillId="3" borderId="68" xfId="0" applyFill="1" applyBorder="1"/>
    <xf numFmtId="0" fontId="0" fillId="4" borderId="68" xfId="0" applyFill="1" applyBorder="1"/>
    <xf numFmtId="0" fontId="0" fillId="11" borderId="68" xfId="0" applyFill="1" applyBorder="1"/>
    <xf numFmtId="0" fontId="0" fillId="6" borderId="68" xfId="0" applyFill="1" applyBorder="1"/>
    <xf numFmtId="0" fontId="0" fillId="2" borderId="63" xfId="0" applyFill="1" applyBorder="1"/>
    <xf numFmtId="0" fontId="0" fillId="2" borderId="66" xfId="0" applyFill="1" applyBorder="1"/>
    <xf numFmtId="0" fontId="12" fillId="2" borderId="65" xfId="0" applyFont="1" applyFill="1" applyBorder="1"/>
    <xf numFmtId="0" fontId="13" fillId="10" borderId="67" xfId="0" applyFont="1" applyFill="1" applyBorder="1"/>
    <xf numFmtId="0" fontId="0" fillId="3" borderId="67" xfId="0" applyFill="1" applyBorder="1"/>
    <xf numFmtId="0" fontId="0" fillId="4" borderId="67" xfId="0" applyFill="1" applyBorder="1"/>
    <xf numFmtId="0" fontId="0" fillId="11" borderId="67" xfId="0" applyFill="1" applyBorder="1"/>
    <xf numFmtId="0" fontId="0" fillId="6" borderId="67" xfId="0" applyFill="1" applyBorder="1"/>
    <xf numFmtId="0" fontId="14" fillId="4" borderId="0" xfId="0" applyFont="1" applyFill="1" applyAlignment="1">
      <alignment horizontal="center" vertical="center"/>
    </xf>
    <xf numFmtId="0" fontId="0" fillId="0" borderId="73" xfId="0" applyBorder="1"/>
    <xf numFmtId="44" fontId="5" fillId="5" borderId="113" xfId="1" applyNumberFormat="1" applyFont="1" applyFill="1" applyBorder="1" applyAlignment="1"/>
    <xf numFmtId="44" fontId="5" fillId="3" borderId="27" xfId="1" applyNumberFormat="1" applyFont="1" applyFill="1" applyBorder="1" applyAlignment="1" applyProtection="1">
      <alignment horizontal="right"/>
    </xf>
    <xf numFmtId="44" fontId="5" fillId="3" borderId="20" xfId="1" applyNumberFormat="1" applyFont="1" applyFill="1" applyBorder="1" applyAlignment="1" applyProtection="1">
      <alignment horizontal="right"/>
    </xf>
    <xf numFmtId="44" fontId="3" fillId="11" borderId="115" xfId="1" applyNumberFormat="1" applyFont="1" applyFill="1" applyBorder="1" applyAlignment="1">
      <alignment horizontal="right"/>
    </xf>
    <xf numFmtId="44" fontId="3" fillId="11" borderId="114" xfId="1" applyNumberFormat="1" applyFont="1" applyFill="1" applyBorder="1" applyAlignment="1">
      <alignment horizontal="right"/>
    </xf>
    <xf numFmtId="44" fontId="5" fillId="3" borderId="21" xfId="1" applyNumberFormat="1" applyFont="1" applyFill="1" applyBorder="1" applyAlignment="1" applyProtection="1">
      <alignment horizontal="right"/>
    </xf>
    <xf numFmtId="44" fontId="5" fillId="3" borderId="25" xfId="1" applyNumberFormat="1" applyFont="1" applyFill="1" applyBorder="1" applyAlignment="1" applyProtection="1">
      <alignment horizontal="right"/>
    </xf>
    <xf numFmtId="44" fontId="3" fillId="11" borderId="116" xfId="1" applyNumberFormat="1" applyFont="1" applyFill="1" applyBorder="1" applyAlignment="1">
      <alignment horizontal="right"/>
    </xf>
    <xf numFmtId="44" fontId="3" fillId="5" borderId="23" xfId="1" applyNumberFormat="1" applyFont="1" applyFill="1" applyBorder="1"/>
    <xf numFmtId="44" fontId="3" fillId="11" borderId="117" xfId="1" applyNumberFormat="1" applyFont="1" applyFill="1" applyBorder="1"/>
    <xf numFmtId="44" fontId="3" fillId="11" borderId="118" xfId="1" applyNumberFormat="1" applyFont="1" applyFill="1" applyBorder="1"/>
    <xf numFmtId="0" fontId="3" fillId="10" borderId="119" xfId="0" applyFont="1" applyFill="1" applyBorder="1" applyAlignment="1">
      <alignment horizontal="left"/>
    </xf>
    <xf numFmtId="0" fontId="3" fillId="10" borderId="120" xfId="0" applyFont="1" applyFill="1" applyBorder="1" applyAlignment="1">
      <alignment horizontal="left"/>
    </xf>
    <xf numFmtId="0" fontId="3" fillId="10" borderId="121" xfId="0" applyFont="1" applyFill="1" applyBorder="1" applyAlignment="1">
      <alignment horizontal="left"/>
    </xf>
    <xf numFmtId="0" fontId="10" fillId="3" borderId="27" xfId="0" applyFont="1" applyFill="1" applyBorder="1"/>
    <xf numFmtId="0" fontId="9" fillId="10" borderId="122" xfId="0" applyFont="1" applyFill="1" applyBorder="1"/>
    <xf numFmtId="0" fontId="10" fillId="5" borderId="64" xfId="0" applyFont="1" applyFill="1" applyBorder="1"/>
    <xf numFmtId="0" fontId="0" fillId="5" borderId="64" xfId="0" applyFill="1" applyBorder="1"/>
    <xf numFmtId="0" fontId="16" fillId="5" borderId="64" xfId="0" applyFont="1" applyFill="1" applyBorder="1"/>
    <xf numFmtId="0" fontId="22" fillId="0" borderId="64" xfId="4" applyBorder="1"/>
    <xf numFmtId="0" fontId="16" fillId="2" borderId="65" xfId="0" applyFont="1" applyFill="1" applyBorder="1" applyAlignment="1">
      <alignment horizontal="center" vertical="center"/>
    </xf>
    <xf numFmtId="0" fontId="16" fillId="2" borderId="63" xfId="0" applyFont="1" applyFill="1" applyBorder="1" applyAlignment="1">
      <alignment horizontal="center" vertical="center"/>
    </xf>
    <xf numFmtId="0" fontId="16" fillId="2" borderId="66" xfId="0" applyFont="1" applyFill="1" applyBorder="1" applyAlignment="1">
      <alignment horizontal="center" vertical="center"/>
    </xf>
    <xf numFmtId="0" fontId="16" fillId="2" borderId="67" xfId="0" applyFont="1" applyFill="1" applyBorder="1" applyAlignment="1">
      <alignment horizontal="center" vertical="center"/>
    </xf>
    <xf numFmtId="0" fontId="16" fillId="2" borderId="0" xfId="0" applyFont="1" applyFill="1" applyAlignment="1">
      <alignment horizontal="center" vertical="center"/>
    </xf>
    <xf numFmtId="0" fontId="16" fillId="2" borderId="68" xfId="0" applyFont="1" applyFill="1" applyBorder="1" applyAlignment="1">
      <alignment horizontal="center" vertical="center"/>
    </xf>
    <xf numFmtId="0" fontId="16" fillId="2" borderId="69" xfId="0" applyFont="1" applyFill="1" applyBorder="1" applyAlignment="1">
      <alignment horizontal="center" vertical="center"/>
    </xf>
    <xf numFmtId="0" fontId="16" fillId="2" borderId="70" xfId="0" applyFont="1" applyFill="1" applyBorder="1" applyAlignment="1">
      <alignment horizontal="center" vertical="center"/>
    </xf>
    <xf numFmtId="0" fontId="16" fillId="2" borderId="71" xfId="0" applyFont="1" applyFill="1" applyBorder="1" applyAlignment="1">
      <alignment horizontal="center" vertical="center"/>
    </xf>
    <xf numFmtId="0" fontId="15" fillId="4" borderId="65" xfId="0" applyFont="1" applyFill="1" applyBorder="1" applyAlignment="1">
      <alignment horizontal="center" vertical="center" wrapText="1"/>
    </xf>
    <xf numFmtId="0" fontId="15" fillId="4" borderId="63" xfId="0" applyFont="1" applyFill="1" applyBorder="1" applyAlignment="1">
      <alignment horizontal="center" vertical="center" wrapText="1"/>
    </xf>
    <xf numFmtId="0" fontId="15" fillId="4" borderId="66" xfId="0" applyFont="1" applyFill="1" applyBorder="1" applyAlignment="1">
      <alignment horizontal="center" vertical="center" wrapText="1"/>
    </xf>
    <xf numFmtId="0" fontId="15" fillId="4" borderId="67"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68" xfId="0" applyFont="1" applyFill="1" applyBorder="1" applyAlignment="1">
      <alignment horizontal="center" vertical="center" wrapText="1"/>
    </xf>
    <xf numFmtId="0" fontId="15" fillId="4" borderId="69" xfId="0" applyFont="1" applyFill="1" applyBorder="1" applyAlignment="1">
      <alignment horizontal="center" vertical="center" wrapText="1"/>
    </xf>
    <xf numFmtId="0" fontId="15" fillId="4" borderId="70"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4" fillId="4" borderId="65"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66" xfId="0" applyFont="1" applyFill="1" applyBorder="1" applyAlignment="1">
      <alignment horizontal="center" vertical="center"/>
    </xf>
    <xf numFmtId="0" fontId="14" fillId="4" borderId="67" xfId="0" applyFont="1" applyFill="1" applyBorder="1" applyAlignment="1">
      <alignment horizontal="center" vertical="center"/>
    </xf>
    <xf numFmtId="0" fontId="14" fillId="4" borderId="0" xfId="0" applyFont="1" applyFill="1" applyAlignment="1">
      <alignment horizontal="center" vertical="center"/>
    </xf>
    <xf numFmtId="0" fontId="14" fillId="4" borderId="68" xfId="0" applyFont="1" applyFill="1" applyBorder="1" applyAlignment="1">
      <alignment horizontal="center" vertical="center"/>
    </xf>
    <xf numFmtId="0" fontId="14" fillId="4" borderId="65" xfId="0" applyFont="1" applyFill="1" applyBorder="1" applyAlignment="1">
      <alignment horizontal="center" vertical="center" wrapText="1"/>
    </xf>
    <xf numFmtId="0" fontId="14" fillId="4" borderId="63"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68" xfId="0" applyFont="1" applyFill="1" applyBorder="1" applyAlignment="1">
      <alignment horizontal="center" vertical="center" wrapText="1"/>
    </xf>
    <xf numFmtId="0" fontId="14" fillId="4" borderId="69" xfId="0" applyFont="1" applyFill="1" applyBorder="1" applyAlignment="1">
      <alignment horizontal="center" vertical="center" wrapText="1"/>
    </xf>
    <xf numFmtId="0" fontId="14" fillId="4" borderId="70" xfId="0" applyFont="1" applyFill="1" applyBorder="1" applyAlignment="1">
      <alignment horizontal="center" vertical="center" wrapText="1"/>
    </xf>
    <xf numFmtId="0" fontId="14" fillId="4" borderId="71" xfId="0" applyFont="1" applyFill="1" applyBorder="1" applyAlignment="1">
      <alignment horizontal="center" vertical="center" wrapText="1"/>
    </xf>
    <xf numFmtId="0" fontId="0" fillId="0" borderId="65" xfId="0" applyBorder="1" applyAlignment="1">
      <alignment horizontal="left" vertical="top" wrapText="1"/>
    </xf>
    <xf numFmtId="0" fontId="0" fillId="0" borderId="63" xfId="0" applyBorder="1" applyAlignment="1">
      <alignment horizontal="left" vertical="top" wrapText="1"/>
    </xf>
    <xf numFmtId="0" fontId="0" fillId="0" borderId="66" xfId="0" applyBorder="1" applyAlignment="1">
      <alignment horizontal="left" vertical="top" wrapText="1"/>
    </xf>
    <xf numFmtId="0" fontId="0" fillId="0" borderId="67" xfId="0" applyBorder="1" applyAlignment="1">
      <alignment horizontal="left" vertical="top" wrapText="1"/>
    </xf>
    <xf numFmtId="0" fontId="0" fillId="0" borderId="0" xfId="0" applyAlignment="1">
      <alignment horizontal="left" vertical="top" wrapText="1"/>
    </xf>
    <xf numFmtId="0" fontId="0" fillId="0" borderId="68" xfId="0" applyBorder="1" applyAlignment="1">
      <alignment horizontal="left" vertical="top" wrapText="1"/>
    </xf>
    <xf numFmtId="0" fontId="0" fillId="0" borderId="69" xfId="0" applyBorder="1" applyAlignment="1">
      <alignment horizontal="left" vertical="top" wrapText="1"/>
    </xf>
    <xf numFmtId="0" fontId="0" fillId="0" borderId="70" xfId="0" applyBorder="1" applyAlignment="1">
      <alignment horizontal="left" vertical="top" wrapText="1"/>
    </xf>
    <xf numFmtId="0" fontId="0" fillId="0" borderId="71" xfId="0" applyBorder="1" applyAlignment="1">
      <alignment horizontal="left" vertical="top" wrapText="1"/>
    </xf>
    <xf numFmtId="0" fontId="0" fillId="0" borderId="76" xfId="0" applyBorder="1" applyAlignment="1">
      <alignment horizontal="left" vertical="top" wrapText="1"/>
    </xf>
    <xf numFmtId="0" fontId="0" fillId="0" borderId="77" xfId="0" applyBorder="1" applyAlignment="1">
      <alignment horizontal="left" vertical="top" wrapText="1"/>
    </xf>
    <xf numFmtId="0" fontId="0" fillId="0" borderId="74" xfId="0" applyBorder="1" applyAlignment="1">
      <alignment horizontal="left" vertical="top" wrapText="1"/>
    </xf>
    <xf numFmtId="0" fontId="15" fillId="4" borderId="72" xfId="0" applyFont="1" applyFill="1" applyBorder="1" applyAlignment="1">
      <alignment horizontal="center" vertical="center"/>
    </xf>
    <xf numFmtId="0" fontId="15" fillId="4" borderId="75" xfId="0" applyFont="1" applyFill="1" applyBorder="1" applyAlignment="1">
      <alignment horizontal="center" vertical="center"/>
    </xf>
    <xf numFmtId="0" fontId="15" fillId="4" borderId="73" xfId="0" applyFont="1" applyFill="1" applyBorder="1" applyAlignment="1">
      <alignment horizontal="center" vertical="center"/>
    </xf>
    <xf numFmtId="0" fontId="16" fillId="2" borderId="64" xfId="0" applyFont="1" applyFill="1" applyBorder="1" applyAlignment="1">
      <alignment horizontal="center" vertical="center"/>
    </xf>
    <xf numFmtId="43" fontId="2" fillId="0" borderId="3" xfId="1" applyFont="1" applyBorder="1" applyAlignment="1">
      <alignment horizontal="left"/>
    </xf>
    <xf numFmtId="43" fontId="2" fillId="0" borderId="0" xfId="1" applyFont="1" applyBorder="1" applyAlignment="1">
      <alignment horizontal="left"/>
    </xf>
    <xf numFmtId="0" fontId="2" fillId="0" borderId="0" xfId="0" applyFont="1" applyAlignment="1">
      <alignment horizontal="left"/>
    </xf>
    <xf numFmtId="0" fontId="18" fillId="6" borderId="0" xfId="0" applyFont="1" applyFill="1" applyAlignment="1" applyProtection="1">
      <alignment horizontal="center"/>
      <protection locked="0"/>
    </xf>
    <xf numFmtId="0" fontId="17" fillId="5" borderId="0" xfId="0" applyFont="1" applyFill="1" applyAlignment="1">
      <alignment horizontal="center"/>
    </xf>
    <xf numFmtId="0" fontId="2" fillId="7" borderId="0" xfId="0" applyFont="1" applyFill="1" applyAlignment="1">
      <alignment horizontal="center"/>
    </xf>
    <xf numFmtId="0" fontId="2" fillId="5" borderId="0" xfId="0" applyFont="1" applyFill="1" applyAlignment="1">
      <alignment horizontal="center"/>
    </xf>
  </cellXfs>
  <cellStyles count="5">
    <cellStyle name="Comma" xfId="1" builtinId="3"/>
    <cellStyle name="Currency0" xfId="2" xr:uid="{00000000-0005-0000-0000-000001000000}"/>
    <cellStyle name="Hyperlink" xfId="4" builtinId="8"/>
    <cellStyle name="Normal" xfId="0" builtinId="0"/>
    <cellStyle name="Percent" xfId="3" builtinId="5"/>
  </cellStyles>
  <dxfs count="11">
    <dxf>
      <font>
        <color auto="1"/>
      </font>
      <fill>
        <patternFill>
          <bgColor theme="5" tint="0.39994506668294322"/>
        </patternFill>
      </fill>
    </dxf>
    <dxf>
      <font>
        <color auto="1"/>
      </font>
      <fill>
        <patternFill>
          <bgColor theme="6" tint="0.39994506668294322"/>
        </patternFill>
      </fill>
    </dxf>
    <dxf>
      <font>
        <color rgb="FF006100"/>
      </font>
      <fill>
        <patternFill>
          <bgColor rgb="FFC6EFCE"/>
        </patternFill>
      </fill>
    </dxf>
    <dxf>
      <font>
        <color theme="1"/>
      </font>
      <fill>
        <patternFill>
          <bgColor theme="6" tint="0.39994506668294322"/>
        </patternFill>
      </fill>
    </dxf>
    <dxf>
      <font>
        <color theme="1"/>
      </font>
      <fill>
        <patternFill>
          <bgColor theme="5" tint="0.39994506668294322"/>
        </patternFill>
      </fill>
    </dxf>
    <dxf>
      <font>
        <color theme="1"/>
      </font>
      <fill>
        <patternFill>
          <bgColor theme="6" tint="0.39994506668294322"/>
        </patternFill>
      </fill>
    </dxf>
    <dxf>
      <font>
        <color theme="1"/>
      </font>
      <fill>
        <patternFill>
          <bgColor theme="5" tint="0.39994506668294322"/>
        </patternFill>
      </fill>
    </dxf>
    <dxf>
      <font>
        <color theme="1"/>
      </font>
      <fill>
        <patternFill>
          <bgColor theme="6" tint="0.39994506668294322"/>
        </patternFill>
      </fill>
    </dxf>
    <dxf>
      <font>
        <color theme="1"/>
      </font>
      <fill>
        <patternFill>
          <bgColor theme="5" tint="0.39994506668294322"/>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F0909"/>
      <color rgb="FFFF70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https://youtu.be/JMBQXrrBGfM" TargetMode="External"/><Relationship Id="rId3" Type="http://schemas.openxmlformats.org/officeDocument/2006/relationships/hyperlink" Target="https://youtu.be/hH-pFbqWRz4" TargetMode="External"/><Relationship Id="rId7" Type="http://schemas.openxmlformats.org/officeDocument/2006/relationships/hyperlink" Target="https://youtu.be/0S5k2XWvNvQ" TargetMode="External"/><Relationship Id="rId12"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s://youtu.be/UYYvsQTmyHI" TargetMode="External"/><Relationship Id="rId6" Type="http://schemas.openxmlformats.org/officeDocument/2006/relationships/image" Target="../media/image3.png"/><Relationship Id="rId11" Type="http://schemas.openxmlformats.org/officeDocument/2006/relationships/hyperlink" Target="https://youtu.be/fu0xBe62wF8" TargetMode="External"/><Relationship Id="rId5" Type="http://schemas.openxmlformats.org/officeDocument/2006/relationships/hyperlink" Target="https://youtu.be/aSbR3yVwgNg" TargetMode="External"/><Relationship Id="rId15" Type="http://schemas.openxmlformats.org/officeDocument/2006/relationships/image" Target="../media/image8.png"/><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https://youtu.be/4YlRdHZAi4M" TargetMode="External"/><Relationship Id="rId1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4</xdr:col>
      <xdr:colOff>20953</xdr:colOff>
      <xdr:row>44</xdr:row>
      <xdr:rowOff>85723</xdr:rowOff>
    </xdr:from>
    <xdr:to>
      <xdr:col>7</xdr:col>
      <xdr:colOff>436493</xdr:colOff>
      <xdr:row>49</xdr:row>
      <xdr:rowOff>975133</xdr:rowOff>
    </xdr:to>
    <xdr:pic>
      <xdr:nvPicPr>
        <xdr:cNvPr id="3" name="Picture 2">
          <a:hlinkClick xmlns:r="http://schemas.openxmlformats.org/officeDocument/2006/relationships" r:id="rId1"/>
          <a:extLst>
            <a:ext uri="{FF2B5EF4-FFF2-40B4-BE49-F238E27FC236}">
              <a16:creationId xmlns:a16="http://schemas.microsoft.com/office/drawing/2014/main" id="{54EC131E-2721-5E3C-D0F4-FF23C07629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2153" y="4933948"/>
          <a:ext cx="3200650" cy="1800000"/>
        </a:xfrm>
        <a:prstGeom prst="rect">
          <a:avLst/>
        </a:prstGeom>
      </xdr:spPr>
    </xdr:pic>
    <xdr:clientData/>
  </xdr:twoCellAnchor>
  <xdr:twoCellAnchor editAs="oneCell">
    <xdr:from>
      <xdr:col>4</xdr:col>
      <xdr:colOff>17145</xdr:colOff>
      <xdr:row>53</xdr:row>
      <xdr:rowOff>83821</xdr:rowOff>
    </xdr:from>
    <xdr:to>
      <xdr:col>7</xdr:col>
      <xdr:colOff>439599</xdr:colOff>
      <xdr:row>54</xdr:row>
      <xdr:rowOff>704626</xdr:rowOff>
    </xdr:to>
    <xdr:pic>
      <xdr:nvPicPr>
        <xdr:cNvPr id="5" name="Picture 4">
          <a:hlinkClick xmlns:r="http://schemas.openxmlformats.org/officeDocument/2006/relationships" r:id="rId3"/>
          <a:extLst>
            <a:ext uri="{FF2B5EF4-FFF2-40B4-BE49-F238E27FC236}">
              <a16:creationId xmlns:a16="http://schemas.microsoft.com/office/drawing/2014/main" id="{6496F0F4-B6D6-951A-9A50-E7D011BDBD7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8345" y="11389996"/>
          <a:ext cx="3199944" cy="1782855"/>
        </a:xfrm>
        <a:prstGeom prst="rect">
          <a:avLst/>
        </a:prstGeom>
      </xdr:spPr>
    </xdr:pic>
    <xdr:clientData/>
  </xdr:twoCellAnchor>
  <xdr:twoCellAnchor editAs="oneCell">
    <xdr:from>
      <xdr:col>8</xdr:col>
      <xdr:colOff>160019</xdr:colOff>
      <xdr:row>53</xdr:row>
      <xdr:rowOff>97153</xdr:rowOff>
    </xdr:from>
    <xdr:to>
      <xdr:col>14</xdr:col>
      <xdr:colOff>93134</xdr:colOff>
      <xdr:row>54</xdr:row>
      <xdr:rowOff>742401</xdr:rowOff>
    </xdr:to>
    <xdr:pic>
      <xdr:nvPicPr>
        <xdr:cNvPr id="7" name="Picture 6">
          <a:hlinkClick xmlns:r="http://schemas.openxmlformats.org/officeDocument/2006/relationships" r:id="rId5"/>
          <a:extLst>
            <a:ext uri="{FF2B5EF4-FFF2-40B4-BE49-F238E27FC236}">
              <a16:creationId xmlns:a16="http://schemas.microsoft.com/office/drawing/2014/main" id="{D84BE806-0972-A5EC-0FB7-3EB7578B030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532119" y="11403328"/>
          <a:ext cx="3209715" cy="1814918"/>
        </a:xfrm>
        <a:prstGeom prst="rect">
          <a:avLst/>
        </a:prstGeom>
      </xdr:spPr>
    </xdr:pic>
    <xdr:clientData/>
  </xdr:twoCellAnchor>
  <xdr:twoCellAnchor editAs="oneCell">
    <xdr:from>
      <xdr:col>14</xdr:col>
      <xdr:colOff>476965</xdr:colOff>
      <xdr:row>53</xdr:row>
      <xdr:rowOff>83820</xdr:rowOff>
    </xdr:from>
    <xdr:to>
      <xdr:col>20</xdr:col>
      <xdr:colOff>19876</xdr:colOff>
      <xdr:row>54</xdr:row>
      <xdr:rowOff>740820</xdr:rowOff>
    </xdr:to>
    <xdr:pic>
      <xdr:nvPicPr>
        <xdr:cNvPr id="9" name="Picture 8">
          <a:hlinkClick xmlns:r="http://schemas.openxmlformats.org/officeDocument/2006/relationships" r:id="rId7"/>
          <a:extLst>
            <a:ext uri="{FF2B5EF4-FFF2-40B4-BE49-F238E27FC236}">
              <a16:creationId xmlns:a16="http://schemas.microsoft.com/office/drawing/2014/main" id="{950290CE-A640-3BD5-21B5-9E8752F7503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135190" y="11389995"/>
          <a:ext cx="3200511" cy="1819050"/>
        </a:xfrm>
        <a:prstGeom prst="rect">
          <a:avLst/>
        </a:prstGeom>
      </xdr:spPr>
    </xdr:pic>
    <xdr:clientData/>
  </xdr:twoCellAnchor>
  <xdr:twoCellAnchor editAs="oneCell">
    <xdr:from>
      <xdr:col>4</xdr:col>
      <xdr:colOff>15240</xdr:colOff>
      <xdr:row>56</xdr:row>
      <xdr:rowOff>177165</xdr:rowOff>
    </xdr:from>
    <xdr:to>
      <xdr:col>7</xdr:col>
      <xdr:colOff>440166</xdr:colOff>
      <xdr:row>59</xdr:row>
      <xdr:rowOff>114075</xdr:rowOff>
    </xdr:to>
    <xdr:pic>
      <xdr:nvPicPr>
        <xdr:cNvPr id="11" name="Picture 10">
          <a:hlinkClick xmlns:r="http://schemas.openxmlformats.org/officeDocument/2006/relationships" r:id="rId9"/>
          <a:extLst>
            <a:ext uri="{FF2B5EF4-FFF2-40B4-BE49-F238E27FC236}">
              <a16:creationId xmlns:a16="http://schemas.microsoft.com/office/drawing/2014/main" id="{04FE66F7-97BB-47BD-21C6-E58CA6731F3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996440" y="13807440"/>
          <a:ext cx="3202416" cy="1794285"/>
        </a:xfrm>
        <a:prstGeom prst="rect">
          <a:avLst/>
        </a:prstGeom>
      </xdr:spPr>
    </xdr:pic>
    <xdr:clientData/>
  </xdr:twoCellAnchor>
  <xdr:twoCellAnchor editAs="oneCell">
    <xdr:from>
      <xdr:col>8</xdr:col>
      <xdr:colOff>182880</xdr:colOff>
      <xdr:row>56</xdr:row>
      <xdr:rowOff>196215</xdr:rowOff>
    </xdr:from>
    <xdr:to>
      <xdr:col>14</xdr:col>
      <xdr:colOff>101076</xdr:colOff>
      <xdr:row>59</xdr:row>
      <xdr:rowOff>154080</xdr:rowOff>
    </xdr:to>
    <xdr:pic>
      <xdr:nvPicPr>
        <xdr:cNvPr id="13" name="Picture 12">
          <a:hlinkClick xmlns:r="http://schemas.openxmlformats.org/officeDocument/2006/relationships" r:id="rId11"/>
          <a:extLst>
            <a:ext uri="{FF2B5EF4-FFF2-40B4-BE49-F238E27FC236}">
              <a16:creationId xmlns:a16="http://schemas.microsoft.com/office/drawing/2014/main" id="{63062D0D-21CD-BEBB-8B31-CD3689F53C9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554980" y="13655040"/>
          <a:ext cx="3210036" cy="1815240"/>
        </a:xfrm>
        <a:prstGeom prst="rect">
          <a:avLst/>
        </a:prstGeom>
      </xdr:spPr>
    </xdr:pic>
    <xdr:clientData/>
  </xdr:twoCellAnchor>
  <xdr:twoCellAnchor editAs="oneCell">
    <xdr:from>
      <xdr:col>14</xdr:col>
      <xdr:colOff>468631</xdr:colOff>
      <xdr:row>56</xdr:row>
      <xdr:rowOff>177165</xdr:rowOff>
    </xdr:from>
    <xdr:to>
      <xdr:col>20</xdr:col>
      <xdr:colOff>15727</xdr:colOff>
      <xdr:row>59</xdr:row>
      <xdr:rowOff>136935</xdr:rowOff>
    </xdr:to>
    <xdr:pic>
      <xdr:nvPicPr>
        <xdr:cNvPr id="15" name="Picture 14">
          <a:hlinkClick xmlns:r="http://schemas.openxmlformats.org/officeDocument/2006/relationships" r:id="rId13"/>
          <a:extLst>
            <a:ext uri="{FF2B5EF4-FFF2-40B4-BE49-F238E27FC236}">
              <a16:creationId xmlns:a16="http://schemas.microsoft.com/office/drawing/2014/main" id="{F92F82A4-CA17-E5B8-0B76-D06EC22DBAB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126856" y="13635990"/>
          <a:ext cx="3197076" cy="1824765"/>
        </a:xfrm>
        <a:prstGeom prst="rect">
          <a:avLst/>
        </a:prstGeom>
      </xdr:spPr>
    </xdr:pic>
    <xdr:clientData/>
  </xdr:twoCellAnchor>
  <xdr:twoCellAnchor editAs="oneCell">
    <xdr:from>
      <xdr:col>0</xdr:col>
      <xdr:colOff>0</xdr:colOff>
      <xdr:row>0</xdr:row>
      <xdr:rowOff>0</xdr:rowOff>
    </xdr:from>
    <xdr:to>
      <xdr:col>3</xdr:col>
      <xdr:colOff>19050</xdr:colOff>
      <xdr:row>3</xdr:row>
      <xdr:rowOff>18249</xdr:rowOff>
    </xdr:to>
    <xdr:pic>
      <xdr:nvPicPr>
        <xdr:cNvPr id="4" name="Picture 3">
          <a:extLst>
            <a:ext uri="{FF2B5EF4-FFF2-40B4-BE49-F238E27FC236}">
              <a16:creationId xmlns:a16="http://schemas.microsoft.com/office/drawing/2014/main" id="{03C9E667-3EDF-305B-1B31-8514651D3EF9}"/>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26681" b="25244"/>
        <a:stretch/>
      </xdr:blipFill>
      <xdr:spPr>
        <a:xfrm>
          <a:off x="0" y="0"/>
          <a:ext cx="1838325" cy="8678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youtu.be/fu0xBe62wF8?si=KJIMc6HaJrMu4Nps" TargetMode="External"/><Relationship Id="rId3" Type="http://schemas.openxmlformats.org/officeDocument/2006/relationships/hyperlink" Target="https://youtu.be/hH-pFbqWRz4?si=sAXRw0pfadC5bPsJ" TargetMode="External"/><Relationship Id="rId7" Type="http://schemas.openxmlformats.org/officeDocument/2006/relationships/hyperlink" Target="https://youtu.be/JMBQXrrBGfM?si=waeuMMnKpImW--kR" TargetMode="External"/><Relationship Id="rId2" Type="http://schemas.openxmlformats.org/officeDocument/2006/relationships/hyperlink" Target="https://youtu.be/UYYvsQTmyHI?si=WMsmPtLFeax-yif0" TargetMode="External"/><Relationship Id="rId1" Type="http://schemas.openxmlformats.org/officeDocument/2006/relationships/hyperlink" Target="https://docs.google.com/spreadsheets/d/14eb8jl85ZwNxCCe7dOh0783l4e9diclnqR-UFIYYCp0/edit?usp=drive_link" TargetMode="External"/><Relationship Id="rId6" Type="http://schemas.openxmlformats.org/officeDocument/2006/relationships/hyperlink" Target="https://youtu.be/4YlRdHZAi4M?si=K37XrtoJ3Rbu0mcb" TargetMode="External"/><Relationship Id="rId5" Type="http://schemas.openxmlformats.org/officeDocument/2006/relationships/hyperlink" Target="https://youtu.be/aSbR3yVwgNg?si=Mo3P8FHC8JHioNRT" TargetMode="External"/><Relationship Id="rId4" Type="http://schemas.openxmlformats.org/officeDocument/2006/relationships/hyperlink" Target="https://youtu.be/0S5k2XWvNvQ?si=8xKsZsmSO1C0IBDG" TargetMode="External"/><Relationship Id="rId9"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1"/>
  <sheetViews>
    <sheetView tabSelected="1" topLeftCell="A50" zoomScaleNormal="100" workbookViewId="0">
      <selection activeCell="P45" sqref="P45"/>
    </sheetView>
  </sheetViews>
  <sheetFormatPr defaultRowHeight="14.4" x14ac:dyDescent="0.3"/>
  <cols>
    <col min="1" max="3" width="8.88671875" style="178"/>
    <col min="4" max="4" width="2.21875" style="178" customWidth="1"/>
    <col min="5" max="5" width="5.5546875" style="178" customWidth="1"/>
    <col min="6" max="6" width="26.109375" style="178" customWidth="1"/>
    <col min="7" max="8" width="8.88671875" style="178"/>
    <col min="9" max="9" width="3.44140625" style="178" customWidth="1"/>
    <col min="10" max="16384" width="8.88671875" style="178"/>
  </cols>
  <sheetData>
    <row r="1" spans="1:16" x14ac:dyDescent="0.3">
      <c r="A1" s="291"/>
      <c r="B1" s="291"/>
      <c r="C1" s="291"/>
      <c r="D1" s="294" t="s">
        <v>80</v>
      </c>
      <c r="E1" s="295"/>
      <c r="F1" s="295"/>
      <c r="G1" s="295"/>
      <c r="H1" s="295"/>
      <c r="I1" s="295"/>
      <c r="J1" s="295"/>
      <c r="K1" s="295"/>
      <c r="L1" s="295"/>
      <c r="M1" s="295"/>
      <c r="N1" s="295"/>
      <c r="O1" s="295"/>
      <c r="P1" s="296"/>
    </row>
    <row r="2" spans="1:16" ht="14.4" customHeight="1" x14ac:dyDescent="0.7">
      <c r="A2" s="292"/>
      <c r="B2" s="292"/>
      <c r="C2" s="292"/>
      <c r="D2" s="297"/>
      <c r="E2" s="298"/>
      <c r="F2" s="298"/>
      <c r="G2" s="298"/>
      <c r="H2" s="298"/>
      <c r="I2" s="298"/>
      <c r="J2" s="298"/>
      <c r="K2" s="298"/>
      <c r="L2" s="298"/>
      <c r="M2" s="298"/>
      <c r="N2" s="298"/>
      <c r="O2" s="298"/>
      <c r="P2" s="299"/>
    </row>
    <row r="3" spans="1:16" ht="36.6" x14ac:dyDescent="0.7">
      <c r="A3" s="292"/>
      <c r="B3" s="292"/>
      <c r="C3" s="292"/>
      <c r="D3" s="300"/>
      <c r="E3" s="301"/>
      <c r="F3" s="301"/>
      <c r="G3" s="301"/>
      <c r="H3" s="301"/>
      <c r="I3" s="301"/>
      <c r="J3" s="301"/>
      <c r="K3" s="301"/>
      <c r="L3" s="301"/>
      <c r="M3" s="301"/>
      <c r="N3" s="301"/>
      <c r="O3" s="301"/>
      <c r="P3" s="302"/>
    </row>
    <row r="4" spans="1:16" ht="14.4" customHeight="1" x14ac:dyDescent="0.3">
      <c r="A4" s="303" t="s">
        <v>81</v>
      </c>
      <c r="B4" s="304"/>
      <c r="C4" s="305"/>
      <c r="D4" s="196"/>
      <c r="E4" s="327" t="s">
        <v>99</v>
      </c>
      <c r="F4" s="328"/>
      <c r="G4" s="328"/>
      <c r="H4" s="328"/>
      <c r="I4" s="328"/>
      <c r="J4" s="328"/>
      <c r="K4" s="328"/>
      <c r="L4" s="328"/>
      <c r="M4" s="328"/>
      <c r="N4" s="328"/>
      <c r="O4" s="328"/>
      <c r="P4" s="329"/>
    </row>
    <row r="5" spans="1:16" ht="14.4" customHeight="1" x14ac:dyDescent="0.3">
      <c r="A5" s="306"/>
      <c r="B5" s="307"/>
      <c r="C5" s="308"/>
      <c r="D5" s="196"/>
      <c r="E5" s="330"/>
      <c r="F5" s="331"/>
      <c r="G5" s="331"/>
      <c r="H5" s="331"/>
      <c r="I5" s="331"/>
      <c r="J5" s="331"/>
      <c r="K5" s="331"/>
      <c r="L5" s="331"/>
      <c r="M5" s="331"/>
      <c r="N5" s="331"/>
      <c r="O5" s="331"/>
      <c r="P5" s="332"/>
    </row>
    <row r="6" spans="1:16" ht="14.4" customHeight="1" x14ac:dyDescent="0.3">
      <c r="A6" s="306"/>
      <c r="B6" s="307"/>
      <c r="C6" s="308"/>
      <c r="D6" s="196"/>
      <c r="E6" s="330"/>
      <c r="F6" s="331"/>
      <c r="G6" s="331"/>
      <c r="H6" s="331"/>
      <c r="I6" s="331"/>
      <c r="J6" s="331"/>
      <c r="K6" s="331"/>
      <c r="L6" s="331"/>
      <c r="M6" s="331"/>
      <c r="N6" s="331"/>
      <c r="O6" s="331"/>
      <c r="P6" s="332"/>
    </row>
    <row r="7" spans="1:16" ht="14.4" customHeight="1" x14ac:dyDescent="0.3">
      <c r="A7" s="306"/>
      <c r="B7" s="307"/>
      <c r="C7" s="308"/>
      <c r="D7" s="196"/>
      <c r="E7" s="330"/>
      <c r="F7" s="331"/>
      <c r="G7" s="331"/>
      <c r="H7" s="331"/>
      <c r="I7" s="331"/>
      <c r="J7" s="331"/>
      <c r="K7" s="331"/>
      <c r="L7" s="331"/>
      <c r="M7" s="331"/>
      <c r="N7" s="331"/>
      <c r="O7" s="331"/>
      <c r="P7" s="332"/>
    </row>
    <row r="8" spans="1:16" ht="14.4" customHeight="1" x14ac:dyDescent="0.3">
      <c r="A8" s="306"/>
      <c r="B8" s="307"/>
      <c r="C8" s="308"/>
      <c r="D8" s="196"/>
      <c r="E8" s="330"/>
      <c r="F8" s="331"/>
      <c r="G8" s="331"/>
      <c r="H8" s="331"/>
      <c r="I8" s="331"/>
      <c r="J8" s="331"/>
      <c r="K8" s="331"/>
      <c r="L8" s="331"/>
      <c r="M8" s="331"/>
      <c r="N8" s="331"/>
      <c r="O8" s="331"/>
      <c r="P8" s="332"/>
    </row>
    <row r="9" spans="1:16" ht="14.4" customHeight="1" x14ac:dyDescent="0.3">
      <c r="A9" s="306"/>
      <c r="B9" s="307"/>
      <c r="C9" s="308"/>
      <c r="D9" s="196"/>
      <c r="E9" s="330"/>
      <c r="F9" s="331"/>
      <c r="G9" s="331"/>
      <c r="H9" s="331"/>
      <c r="I9" s="331"/>
      <c r="J9" s="331"/>
      <c r="K9" s="331"/>
      <c r="L9" s="331"/>
      <c r="M9" s="331"/>
      <c r="N9" s="331"/>
      <c r="O9" s="331"/>
      <c r="P9" s="332"/>
    </row>
    <row r="10" spans="1:16" ht="14.4" customHeight="1" x14ac:dyDescent="0.3">
      <c r="A10" s="306"/>
      <c r="B10" s="307"/>
      <c r="C10" s="308"/>
      <c r="D10" s="196"/>
      <c r="E10" s="330"/>
      <c r="F10" s="331"/>
      <c r="G10" s="331"/>
      <c r="H10" s="331"/>
      <c r="I10" s="331"/>
      <c r="J10" s="331"/>
      <c r="K10" s="331"/>
      <c r="L10" s="331"/>
      <c r="M10" s="331"/>
      <c r="N10" s="331"/>
      <c r="O10" s="331"/>
      <c r="P10" s="332"/>
    </row>
    <row r="11" spans="1:16" ht="14.4" customHeight="1" x14ac:dyDescent="0.3">
      <c r="A11" s="306"/>
      <c r="B11" s="307"/>
      <c r="C11" s="308"/>
      <c r="D11" s="196"/>
      <c r="E11" s="330"/>
      <c r="F11" s="331"/>
      <c r="G11" s="331"/>
      <c r="H11" s="331"/>
      <c r="I11" s="331"/>
      <c r="J11" s="331"/>
      <c r="K11" s="331"/>
      <c r="L11" s="331"/>
      <c r="M11" s="331"/>
      <c r="N11" s="331"/>
      <c r="O11" s="331"/>
      <c r="P11" s="332"/>
    </row>
    <row r="12" spans="1:16" ht="14.4" customHeight="1" x14ac:dyDescent="0.3">
      <c r="A12" s="306"/>
      <c r="B12" s="307"/>
      <c r="C12" s="308"/>
      <c r="D12" s="196"/>
      <c r="E12" s="330"/>
      <c r="F12" s="331"/>
      <c r="G12" s="331"/>
      <c r="H12" s="331"/>
      <c r="I12" s="331"/>
      <c r="J12" s="331"/>
      <c r="K12" s="331"/>
      <c r="L12" s="331"/>
      <c r="M12" s="331"/>
      <c r="N12" s="331"/>
      <c r="O12" s="331"/>
      <c r="P12" s="332"/>
    </row>
    <row r="13" spans="1:16" ht="14.4" customHeight="1" x14ac:dyDescent="0.3">
      <c r="A13" s="306"/>
      <c r="B13" s="307"/>
      <c r="C13" s="308"/>
      <c r="D13" s="196"/>
      <c r="E13" s="330"/>
      <c r="F13" s="331"/>
      <c r="G13" s="331"/>
      <c r="H13" s="331"/>
      <c r="I13" s="331"/>
      <c r="J13" s="331"/>
      <c r="K13" s="331"/>
      <c r="L13" s="331"/>
      <c r="M13" s="331"/>
      <c r="N13" s="331"/>
      <c r="O13" s="331"/>
      <c r="P13" s="332"/>
    </row>
    <row r="14" spans="1:16" ht="14.4" customHeight="1" x14ac:dyDescent="0.3">
      <c r="A14" s="306"/>
      <c r="B14" s="307"/>
      <c r="C14" s="308"/>
      <c r="D14" s="196"/>
      <c r="E14" s="330"/>
      <c r="F14" s="331"/>
      <c r="G14" s="331"/>
      <c r="H14" s="331"/>
      <c r="I14" s="331"/>
      <c r="J14" s="331"/>
      <c r="K14" s="331"/>
      <c r="L14" s="331"/>
      <c r="M14" s="331"/>
      <c r="N14" s="331"/>
      <c r="O14" s="331"/>
      <c r="P14" s="332"/>
    </row>
    <row r="15" spans="1:16" ht="14.4" customHeight="1" x14ac:dyDescent="0.3">
      <c r="A15" s="306"/>
      <c r="B15" s="307"/>
      <c r="C15" s="308"/>
      <c r="D15" s="196"/>
      <c r="E15" s="330"/>
      <c r="F15" s="331"/>
      <c r="G15" s="331"/>
      <c r="H15" s="331"/>
      <c r="I15" s="331"/>
      <c r="J15" s="331"/>
      <c r="K15" s="331"/>
      <c r="L15" s="331"/>
      <c r="M15" s="331"/>
      <c r="N15" s="331"/>
      <c r="O15" s="331"/>
      <c r="P15" s="332"/>
    </row>
    <row r="16" spans="1:16" ht="14.4" customHeight="1" x14ac:dyDescent="0.3">
      <c r="A16" s="306"/>
      <c r="B16" s="307"/>
      <c r="C16" s="308"/>
      <c r="D16" s="196"/>
      <c r="E16" s="330"/>
      <c r="F16" s="331"/>
      <c r="G16" s="331"/>
      <c r="H16" s="331"/>
      <c r="I16" s="331"/>
      <c r="J16" s="331"/>
      <c r="K16" s="331"/>
      <c r="L16" s="331"/>
      <c r="M16" s="331"/>
      <c r="N16" s="331"/>
      <c r="O16" s="331"/>
      <c r="P16" s="332"/>
    </row>
    <row r="17" spans="1:16" ht="14.4" customHeight="1" x14ac:dyDescent="0.3">
      <c r="A17" s="306"/>
      <c r="B17" s="307"/>
      <c r="C17" s="308"/>
      <c r="D17" s="196"/>
      <c r="E17" s="330"/>
      <c r="F17" s="331"/>
      <c r="G17" s="331"/>
      <c r="H17" s="331"/>
      <c r="I17" s="331"/>
      <c r="J17" s="331"/>
      <c r="K17" s="331"/>
      <c r="L17" s="331"/>
      <c r="M17" s="331"/>
      <c r="N17" s="331"/>
      <c r="O17" s="331"/>
      <c r="P17" s="332"/>
    </row>
    <row r="18" spans="1:16" ht="14.4" customHeight="1" x14ac:dyDescent="0.3">
      <c r="A18" s="306"/>
      <c r="B18" s="307"/>
      <c r="C18" s="308"/>
      <c r="D18" s="196"/>
      <c r="E18" s="330"/>
      <c r="F18" s="331"/>
      <c r="G18" s="331"/>
      <c r="H18" s="331"/>
      <c r="I18" s="331"/>
      <c r="J18" s="331"/>
      <c r="K18" s="331"/>
      <c r="L18" s="331"/>
      <c r="M18" s="331"/>
      <c r="N18" s="331"/>
      <c r="O18" s="331"/>
      <c r="P18" s="332"/>
    </row>
    <row r="19" spans="1:16" ht="14.4" customHeight="1" x14ac:dyDescent="0.3">
      <c r="A19" s="306"/>
      <c r="B19" s="307"/>
      <c r="C19" s="308"/>
      <c r="D19" s="196"/>
      <c r="E19" s="330"/>
      <c r="F19" s="331"/>
      <c r="G19" s="331"/>
      <c r="H19" s="331"/>
      <c r="I19" s="331"/>
      <c r="J19" s="331"/>
      <c r="K19" s="331"/>
      <c r="L19" s="331"/>
      <c r="M19" s="331"/>
      <c r="N19" s="331"/>
      <c r="O19" s="331"/>
      <c r="P19" s="332"/>
    </row>
    <row r="20" spans="1:16" ht="14.4" customHeight="1" x14ac:dyDescent="0.3">
      <c r="A20" s="306"/>
      <c r="B20" s="307"/>
      <c r="C20" s="308"/>
      <c r="D20" s="196"/>
      <c r="E20" s="330"/>
      <c r="F20" s="331"/>
      <c r="G20" s="331"/>
      <c r="H20" s="331"/>
      <c r="I20" s="331"/>
      <c r="J20" s="331"/>
      <c r="K20" s="331"/>
      <c r="L20" s="331"/>
      <c r="M20" s="331"/>
      <c r="N20" s="331"/>
      <c r="O20" s="331"/>
      <c r="P20" s="332"/>
    </row>
    <row r="21" spans="1:16" ht="14.4" customHeight="1" x14ac:dyDescent="0.3">
      <c r="A21" s="306"/>
      <c r="B21" s="307"/>
      <c r="C21" s="308"/>
      <c r="D21" s="196"/>
      <c r="E21" s="330"/>
      <c r="F21" s="331"/>
      <c r="G21" s="331"/>
      <c r="H21" s="331"/>
      <c r="I21" s="331"/>
      <c r="J21" s="331"/>
      <c r="K21" s="331"/>
      <c r="L21" s="331"/>
      <c r="M21" s="331"/>
      <c r="N21" s="331"/>
      <c r="O21" s="331"/>
      <c r="P21" s="332"/>
    </row>
    <row r="22" spans="1:16" ht="14.4" customHeight="1" x14ac:dyDescent="0.3">
      <c r="A22" s="306"/>
      <c r="B22" s="307"/>
      <c r="C22" s="308"/>
      <c r="D22" s="196"/>
      <c r="E22" s="330"/>
      <c r="F22" s="331"/>
      <c r="G22" s="331"/>
      <c r="H22" s="331"/>
      <c r="I22" s="331"/>
      <c r="J22" s="331"/>
      <c r="K22" s="331"/>
      <c r="L22" s="331"/>
      <c r="M22" s="331"/>
      <c r="N22" s="331"/>
      <c r="O22" s="331"/>
      <c r="P22" s="332"/>
    </row>
    <row r="23" spans="1:16" ht="14.4" customHeight="1" x14ac:dyDescent="0.3">
      <c r="A23" s="306"/>
      <c r="B23" s="307"/>
      <c r="C23" s="308"/>
      <c r="D23" s="196"/>
      <c r="E23" s="330"/>
      <c r="F23" s="331"/>
      <c r="G23" s="331"/>
      <c r="H23" s="331"/>
      <c r="I23" s="331"/>
      <c r="J23" s="331"/>
      <c r="K23" s="331"/>
      <c r="L23" s="331"/>
      <c r="M23" s="331"/>
      <c r="N23" s="331"/>
      <c r="O23" s="331"/>
      <c r="P23" s="332"/>
    </row>
    <row r="24" spans="1:16" ht="25.8" x14ac:dyDescent="0.3">
      <c r="A24" s="309"/>
      <c r="B24" s="310"/>
      <c r="C24" s="311"/>
      <c r="D24" s="196"/>
      <c r="E24" s="333"/>
      <c r="F24" s="334"/>
      <c r="G24" s="334"/>
      <c r="H24" s="334"/>
      <c r="I24" s="334"/>
      <c r="J24" s="334"/>
      <c r="K24" s="334"/>
      <c r="L24" s="334"/>
      <c r="M24" s="334"/>
      <c r="N24" s="334"/>
      <c r="O24" s="334"/>
      <c r="P24" s="335"/>
    </row>
    <row r="25" spans="1:16" ht="22.2" customHeight="1" x14ac:dyDescent="0.3"/>
    <row r="26" spans="1:16" ht="14.4" customHeight="1" x14ac:dyDescent="0.3">
      <c r="A26" s="312" t="s">
        <v>21</v>
      </c>
      <c r="B26" s="313"/>
      <c r="C26" s="314"/>
      <c r="E26" s="197" t="s">
        <v>98</v>
      </c>
    </row>
    <row r="27" spans="1:16" ht="14.4" customHeight="1" x14ac:dyDescent="0.3">
      <c r="A27" s="315"/>
      <c r="B27" s="316"/>
      <c r="C27" s="317"/>
      <c r="E27" s="178" t="s">
        <v>83</v>
      </c>
      <c r="F27" s="176"/>
      <c r="G27" s="176"/>
      <c r="H27" s="176"/>
      <c r="I27" s="176"/>
      <c r="J27" s="176"/>
      <c r="K27" s="176"/>
      <c r="L27" s="176"/>
      <c r="M27" s="176"/>
      <c r="N27" s="176"/>
      <c r="O27" s="176"/>
    </row>
    <row r="28" spans="1:16" ht="14.4" customHeight="1" x14ac:dyDescent="0.3">
      <c r="A28" s="315"/>
      <c r="B28" s="316"/>
      <c r="C28" s="317"/>
      <c r="E28" s="252"/>
      <c r="F28" s="266" t="s">
        <v>118</v>
      </c>
      <c r="G28" s="264"/>
      <c r="H28" s="264"/>
      <c r="I28" s="264"/>
      <c r="J28" s="264"/>
      <c r="K28" s="264"/>
      <c r="L28" s="264"/>
      <c r="M28" s="264"/>
      <c r="N28" s="264"/>
      <c r="O28" s="265"/>
      <c r="P28" s="177"/>
    </row>
    <row r="29" spans="1:16" ht="14.4" customHeight="1" x14ac:dyDescent="0.3">
      <c r="A29" s="315"/>
      <c r="B29" s="316"/>
      <c r="C29" s="317"/>
      <c r="E29" s="252"/>
      <c r="F29" s="267" t="s">
        <v>119</v>
      </c>
      <c r="G29" s="254"/>
      <c r="H29" s="254"/>
      <c r="I29" s="254"/>
      <c r="J29" s="254"/>
      <c r="K29" s="254"/>
      <c r="L29" s="254"/>
      <c r="M29" s="254"/>
      <c r="N29" s="254"/>
      <c r="O29" s="259"/>
      <c r="P29" s="177"/>
    </row>
    <row r="30" spans="1:16" ht="14.4" customHeight="1" x14ac:dyDescent="0.3">
      <c r="A30" s="315"/>
      <c r="B30" s="316"/>
      <c r="C30" s="317"/>
      <c r="E30" s="252"/>
      <c r="F30" s="268" t="s">
        <v>120</v>
      </c>
      <c r="G30" s="255"/>
      <c r="H30" s="255"/>
      <c r="I30" s="255"/>
      <c r="J30" s="255"/>
      <c r="K30" s="255"/>
      <c r="L30" s="255"/>
      <c r="M30" s="255"/>
      <c r="N30" s="255"/>
      <c r="O30" s="260"/>
      <c r="P30" s="177"/>
    </row>
    <row r="31" spans="1:16" ht="14.4" customHeight="1" x14ac:dyDescent="0.3">
      <c r="A31" s="315"/>
      <c r="B31" s="316"/>
      <c r="C31" s="317"/>
      <c r="E31" s="252"/>
      <c r="F31" s="269" t="s">
        <v>121</v>
      </c>
      <c r="G31" s="256"/>
      <c r="H31" s="256"/>
      <c r="I31" s="256"/>
      <c r="J31" s="256"/>
      <c r="K31" s="256"/>
      <c r="L31" s="256"/>
      <c r="M31" s="256"/>
      <c r="N31" s="256"/>
      <c r="O31" s="261"/>
      <c r="P31" s="177"/>
    </row>
    <row r="32" spans="1:16" ht="14.4" customHeight="1" x14ac:dyDescent="0.3">
      <c r="A32" s="315"/>
      <c r="B32" s="316"/>
      <c r="C32" s="317"/>
      <c r="E32" s="252"/>
      <c r="F32" s="270" t="s">
        <v>122</v>
      </c>
      <c r="G32" s="257"/>
      <c r="H32" s="257"/>
      <c r="I32" s="257"/>
      <c r="J32" s="257"/>
      <c r="K32" s="257"/>
      <c r="L32" s="257"/>
      <c r="M32" s="257"/>
      <c r="N32" s="257"/>
      <c r="O32" s="262"/>
      <c r="P32" s="177"/>
    </row>
    <row r="33" spans="1:16" ht="14.4" customHeight="1" x14ac:dyDescent="0.3">
      <c r="A33" s="315"/>
      <c r="B33" s="316"/>
      <c r="C33" s="317"/>
      <c r="E33" s="252"/>
      <c r="F33" s="271" t="s">
        <v>123</v>
      </c>
      <c r="G33" s="258"/>
      <c r="H33" s="258"/>
      <c r="I33" s="258"/>
      <c r="J33" s="258"/>
      <c r="K33" s="258"/>
      <c r="L33" s="258"/>
      <c r="M33" s="258"/>
      <c r="N33" s="258"/>
      <c r="O33" s="263"/>
      <c r="P33" s="177"/>
    </row>
    <row r="34" spans="1:16" ht="14.4" customHeight="1" x14ac:dyDescent="0.3">
      <c r="A34" s="315"/>
      <c r="B34" s="316"/>
      <c r="C34" s="317"/>
      <c r="E34" s="252"/>
      <c r="F34" s="253" t="s">
        <v>124</v>
      </c>
      <c r="G34" s="253"/>
      <c r="H34" s="253"/>
      <c r="I34" s="253"/>
      <c r="J34" s="253"/>
      <c r="K34" s="253"/>
      <c r="L34" s="253"/>
      <c r="M34" s="253"/>
      <c r="N34" s="253"/>
      <c r="O34" s="253"/>
      <c r="P34" s="177"/>
    </row>
    <row r="35" spans="1:16" ht="14.4" customHeight="1" x14ac:dyDescent="0.3">
      <c r="A35" s="315"/>
      <c r="B35" s="316"/>
      <c r="C35" s="317"/>
      <c r="E35" s="178" t="s">
        <v>84</v>
      </c>
    </row>
    <row r="36" spans="1:16" ht="14.4" customHeight="1" x14ac:dyDescent="0.3">
      <c r="A36" s="315"/>
      <c r="B36" s="316"/>
      <c r="C36" s="317"/>
      <c r="E36" s="178" t="s">
        <v>85</v>
      </c>
    </row>
    <row r="37" spans="1:16" ht="14.4" customHeight="1" x14ac:dyDescent="0.3">
      <c r="A37" s="315"/>
      <c r="B37" s="316"/>
      <c r="C37" s="317"/>
      <c r="E37" s="178" t="s">
        <v>86</v>
      </c>
    </row>
    <row r="38" spans="1:16" ht="14.4" customHeight="1" x14ac:dyDescent="0.3">
      <c r="A38" s="315"/>
      <c r="B38" s="316"/>
      <c r="C38" s="317"/>
      <c r="E38" s="178" t="s">
        <v>125</v>
      </c>
    </row>
    <row r="39" spans="1:16" ht="14.4" customHeight="1" x14ac:dyDescent="0.3">
      <c r="A39" s="272"/>
      <c r="B39" s="272"/>
      <c r="C39" s="272"/>
      <c r="D39" s="177"/>
    </row>
    <row r="40" spans="1:16" ht="14.4" customHeight="1" x14ac:dyDescent="0.3">
      <c r="A40" s="272"/>
      <c r="B40" s="272"/>
      <c r="C40" s="272"/>
      <c r="D40" s="177"/>
      <c r="E40" s="178" t="s">
        <v>129</v>
      </c>
      <c r="J40" s="293" t="s">
        <v>130</v>
      </c>
    </row>
    <row r="41" spans="1:16" ht="21" customHeight="1" x14ac:dyDescent="0.3">
      <c r="A41" s="273"/>
      <c r="B41" s="273"/>
      <c r="C41" s="273"/>
    </row>
    <row r="42" spans="1:16" x14ac:dyDescent="0.3">
      <c r="A42" s="318" t="s">
        <v>82</v>
      </c>
      <c r="B42" s="319"/>
      <c r="C42" s="320"/>
      <c r="E42" s="184" t="s">
        <v>138</v>
      </c>
    </row>
    <row r="43" spans="1:16" x14ac:dyDescent="0.3">
      <c r="A43" s="321"/>
      <c r="B43" s="322"/>
      <c r="C43" s="323"/>
    </row>
    <row r="44" spans="1:16" x14ac:dyDescent="0.3">
      <c r="A44" s="321"/>
      <c r="B44" s="322"/>
      <c r="C44" s="323"/>
      <c r="E44" s="178" t="s">
        <v>96</v>
      </c>
    </row>
    <row r="45" spans="1:16" x14ac:dyDescent="0.3">
      <c r="A45" s="321"/>
      <c r="B45" s="322"/>
      <c r="C45" s="323"/>
    </row>
    <row r="46" spans="1:16" x14ac:dyDescent="0.3">
      <c r="A46" s="321"/>
      <c r="B46" s="322"/>
      <c r="C46" s="323"/>
    </row>
    <row r="47" spans="1:16" x14ac:dyDescent="0.3">
      <c r="A47" s="321"/>
      <c r="B47" s="322"/>
      <c r="C47" s="323"/>
    </row>
    <row r="48" spans="1:16" x14ac:dyDescent="0.3">
      <c r="A48" s="321"/>
      <c r="B48" s="322"/>
      <c r="C48" s="323"/>
    </row>
    <row r="49" spans="1:16" x14ac:dyDescent="0.3">
      <c r="A49" s="321"/>
      <c r="B49" s="322"/>
      <c r="C49" s="323"/>
    </row>
    <row r="50" spans="1:16" ht="79.8" customHeight="1" x14ac:dyDescent="0.3">
      <c r="A50" s="321"/>
      <c r="B50" s="322"/>
      <c r="C50" s="323"/>
    </row>
    <row r="51" spans="1:16" ht="16.2" customHeight="1" x14ac:dyDescent="0.3">
      <c r="A51" s="321"/>
      <c r="B51" s="322"/>
      <c r="C51" s="323"/>
      <c r="E51" s="293" t="s">
        <v>131</v>
      </c>
    </row>
    <row r="52" spans="1:16" ht="31.2" customHeight="1" x14ac:dyDescent="0.3">
      <c r="A52" s="321"/>
      <c r="B52" s="322"/>
      <c r="C52" s="323"/>
      <c r="E52" s="293"/>
    </row>
    <row r="53" spans="1:16" ht="15.6" customHeight="1" x14ac:dyDescent="0.3">
      <c r="A53" s="321"/>
      <c r="B53" s="322"/>
      <c r="C53" s="323"/>
      <c r="E53" s="178" t="s">
        <v>97</v>
      </c>
    </row>
    <row r="54" spans="1:16" ht="91.2" customHeight="1" x14ac:dyDescent="0.3">
      <c r="A54" s="321"/>
      <c r="B54" s="322"/>
      <c r="C54" s="323"/>
    </row>
    <row r="55" spans="1:16" ht="61.8" customHeight="1" x14ac:dyDescent="0.3">
      <c r="A55" s="321"/>
      <c r="B55" s="322"/>
      <c r="C55" s="323"/>
    </row>
    <row r="56" spans="1:16" ht="16.2" customHeight="1" x14ac:dyDescent="0.3">
      <c r="A56" s="321"/>
      <c r="B56" s="322"/>
      <c r="C56" s="323"/>
      <c r="E56" s="293" t="s">
        <v>133</v>
      </c>
      <c r="I56" s="293"/>
      <c r="J56" s="293" t="s">
        <v>134</v>
      </c>
      <c r="O56" s="293"/>
      <c r="P56" s="293" t="s">
        <v>132</v>
      </c>
    </row>
    <row r="57" spans="1:16" ht="91.2" customHeight="1" x14ac:dyDescent="0.3">
      <c r="A57" s="321"/>
      <c r="B57" s="322"/>
      <c r="C57" s="323"/>
    </row>
    <row r="58" spans="1:16" ht="40.200000000000003" customHeight="1" x14ac:dyDescent="0.3">
      <c r="A58" s="324"/>
      <c r="B58" s="325"/>
      <c r="C58" s="326"/>
    </row>
    <row r="61" spans="1:16" x14ac:dyDescent="0.3">
      <c r="E61" s="293" t="s">
        <v>135</v>
      </c>
      <c r="J61" s="293" t="s">
        <v>137</v>
      </c>
      <c r="P61" s="293" t="s">
        <v>136</v>
      </c>
    </row>
  </sheetData>
  <mergeCells count="5">
    <mergeCell ref="D1:P3"/>
    <mergeCell ref="A4:C24"/>
    <mergeCell ref="A26:C38"/>
    <mergeCell ref="A42:C58"/>
    <mergeCell ref="E4:P24"/>
  </mergeCells>
  <hyperlinks>
    <hyperlink ref="J40" r:id="rId1" xr:uid="{9450ABA8-C47E-4E71-8237-FDE3923BE7EF}"/>
    <hyperlink ref="E51" r:id="rId2" xr:uid="{9D9DE85E-4A22-4BDD-9A6F-7B6CA2843B6D}"/>
    <hyperlink ref="E56" r:id="rId3" xr:uid="{0930CF7A-75CA-491B-BBBD-38CF9769AEF9}"/>
    <hyperlink ref="P56" r:id="rId4" xr:uid="{2F724EDA-D50E-47C8-91E6-B7808E3D3F79}"/>
    <hyperlink ref="J56" r:id="rId5" xr:uid="{BC30C6D4-D06C-4487-BCBB-2D867C46261A}"/>
    <hyperlink ref="E61" r:id="rId6" xr:uid="{49D937FD-43E1-49C0-B1FD-0F9045EE8545}"/>
    <hyperlink ref="P61" r:id="rId7" xr:uid="{E5875495-EEF0-4C0A-8DC6-BCAB8FED3828}"/>
    <hyperlink ref="J61" r:id="rId8" xr:uid="{7C3F1848-7D79-413C-8A95-04BA2DE2A263}"/>
  </hyperlinks>
  <pageMargins left="0.7" right="0.7" top="0.75" bottom="0.75" header="0.3" footer="0.3"/>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FDB93-3449-4531-AC4F-6BF9310259FB}">
  <dimension ref="A1:Q27"/>
  <sheetViews>
    <sheetView topLeftCell="A12" zoomScaleNormal="100" workbookViewId="0">
      <selection activeCell="D16" sqref="D16"/>
    </sheetView>
  </sheetViews>
  <sheetFormatPr defaultRowHeight="14.4" x14ac:dyDescent="0.3"/>
  <cols>
    <col min="1" max="1" width="34.88671875" style="178" bestFit="1" customWidth="1"/>
    <col min="2" max="2" width="2.44140625" style="178" customWidth="1"/>
    <col min="3" max="3" width="22.21875" style="178" customWidth="1"/>
    <col min="4" max="4" width="12.5546875" style="178" customWidth="1"/>
    <col min="5" max="7" width="8.88671875" style="178"/>
    <col min="8" max="8" width="21.77734375" style="178" customWidth="1"/>
    <col min="9" max="12" width="8.88671875" style="178"/>
    <col min="13" max="13" width="15.109375" style="178" customWidth="1"/>
    <col min="14" max="14" width="10.109375" style="178" customWidth="1"/>
    <col min="15" max="15" width="8.88671875" style="178"/>
    <col min="16" max="16" width="7.6640625" style="178" bestFit="1" customWidth="1"/>
    <col min="17" max="17" width="11.5546875" style="178" bestFit="1" customWidth="1"/>
    <col min="18" max="16384" width="8.88671875" style="178"/>
  </cols>
  <sheetData>
    <row r="1" spans="1:13" ht="14.4" customHeight="1" x14ac:dyDescent="0.3">
      <c r="A1" s="342" t="s">
        <v>23</v>
      </c>
      <c r="B1" s="342"/>
      <c r="C1" s="342"/>
      <c r="D1" s="342"/>
      <c r="E1" s="342"/>
      <c r="F1" s="342"/>
      <c r="G1" s="342"/>
      <c r="H1" s="342"/>
      <c r="I1" s="342"/>
    </row>
    <row r="2" spans="1:13" ht="14.4" customHeight="1" x14ac:dyDescent="0.3">
      <c r="A2" s="342"/>
      <c r="B2" s="342"/>
      <c r="C2" s="342"/>
      <c r="D2" s="342"/>
      <c r="E2" s="342"/>
      <c r="F2" s="342"/>
      <c r="G2" s="342"/>
      <c r="H2" s="342"/>
      <c r="I2" s="342"/>
    </row>
    <row r="3" spans="1:13" ht="14.4" customHeight="1" x14ac:dyDescent="0.3">
      <c r="A3" s="342"/>
      <c r="B3" s="342"/>
      <c r="C3" s="342"/>
      <c r="D3" s="342"/>
      <c r="E3" s="342"/>
      <c r="F3" s="342"/>
      <c r="G3" s="342"/>
      <c r="H3" s="342"/>
      <c r="I3" s="342"/>
    </row>
    <row r="5" spans="1:13" ht="73.2" customHeight="1" x14ac:dyDescent="0.3">
      <c r="A5" s="339" t="s">
        <v>79</v>
      </c>
      <c r="C5" s="336" t="s">
        <v>87</v>
      </c>
      <c r="D5" s="337"/>
      <c r="E5" s="337"/>
      <c r="F5" s="337"/>
      <c r="G5" s="337"/>
      <c r="H5" s="337"/>
      <c r="I5" s="338"/>
    </row>
    <row r="6" spans="1:13" ht="14.4" customHeight="1" x14ac:dyDescent="0.3">
      <c r="A6" s="341"/>
      <c r="C6" s="184" t="s">
        <v>79</v>
      </c>
      <c r="D6" s="192">
        <v>45778</v>
      </c>
      <c r="E6" s="180"/>
      <c r="F6" s="198" t="str">
        <f>Cashflow!D5</f>
        <v>May</v>
      </c>
    </row>
    <row r="7" spans="1:13" ht="33" customHeight="1" x14ac:dyDescent="0.3">
      <c r="A7" s="185"/>
      <c r="B7" s="176"/>
      <c r="C7" s="176"/>
      <c r="D7" s="176"/>
      <c r="E7" s="176"/>
      <c r="F7" s="176"/>
      <c r="G7" s="176"/>
    </row>
    <row r="8" spans="1:13" ht="25.2" customHeight="1" x14ac:dyDescent="0.3">
      <c r="A8" s="339" t="s">
        <v>88</v>
      </c>
      <c r="C8" s="186" t="s">
        <v>89</v>
      </c>
      <c r="H8" s="177"/>
    </row>
    <row r="9" spans="1:13" ht="49.2" customHeight="1" x14ac:dyDescent="0.3">
      <c r="A9" s="340"/>
      <c r="C9" s="336" t="s">
        <v>95</v>
      </c>
      <c r="D9" s="337"/>
      <c r="E9" s="337"/>
      <c r="F9" s="337"/>
      <c r="G9" s="337"/>
      <c r="H9" s="337"/>
      <c r="I9" s="337"/>
      <c r="J9" s="338"/>
    </row>
    <row r="10" spans="1:13" ht="16.2" customHeight="1" x14ac:dyDescent="0.3">
      <c r="A10" s="340"/>
      <c r="C10" s="178" t="s">
        <v>93</v>
      </c>
    </row>
    <row r="11" spans="1:13" ht="9.6" customHeight="1" x14ac:dyDescent="0.3">
      <c r="A11" s="340"/>
    </row>
    <row r="12" spans="1:13" ht="145.19999999999999" customHeight="1" x14ac:dyDescent="0.3">
      <c r="A12" s="340"/>
      <c r="C12" s="336" t="s">
        <v>90</v>
      </c>
      <c r="D12" s="337"/>
      <c r="E12" s="337"/>
      <c r="F12" s="337"/>
      <c r="G12" s="337"/>
      <c r="H12" s="337"/>
      <c r="I12" s="337"/>
      <c r="J12" s="338"/>
    </row>
    <row r="13" spans="1:13" ht="21" x14ac:dyDescent="0.4">
      <c r="A13" s="340"/>
      <c r="C13" s="190" t="s">
        <v>92</v>
      </c>
      <c r="M13" s="190" t="s">
        <v>106</v>
      </c>
    </row>
    <row r="14" spans="1:13" x14ac:dyDescent="0.3">
      <c r="A14" s="340"/>
      <c r="C14" s="181" t="s">
        <v>91</v>
      </c>
      <c r="D14" s="208" t="s">
        <v>38</v>
      </c>
      <c r="E14" s="179"/>
      <c r="F14" s="179"/>
      <c r="G14" s="179"/>
      <c r="H14" s="179"/>
      <c r="I14" s="179"/>
      <c r="M14" s="178" t="s">
        <v>104</v>
      </c>
    </row>
    <row r="15" spans="1:13" x14ac:dyDescent="0.3">
      <c r="A15" s="340"/>
      <c r="C15" s="193" t="s">
        <v>127</v>
      </c>
      <c r="D15" s="194">
        <v>0.1</v>
      </c>
      <c r="M15" s="178" t="s">
        <v>107</v>
      </c>
    </row>
    <row r="16" spans="1:13" x14ac:dyDescent="0.3">
      <c r="A16" s="340"/>
      <c r="C16" s="193" t="s">
        <v>128</v>
      </c>
      <c r="D16" s="194">
        <v>0.5</v>
      </c>
    </row>
    <row r="17" spans="1:17" x14ac:dyDescent="0.3">
      <c r="A17" s="340"/>
      <c r="C17" s="193" t="s">
        <v>36</v>
      </c>
      <c r="D17" s="194">
        <v>0.7</v>
      </c>
      <c r="N17" s="203" t="s">
        <v>100</v>
      </c>
      <c r="P17" s="181" t="s">
        <v>102</v>
      </c>
      <c r="Q17" s="181" t="s">
        <v>103</v>
      </c>
    </row>
    <row r="18" spans="1:17" x14ac:dyDescent="0.3">
      <c r="A18" s="340"/>
      <c r="C18" s="193" t="s">
        <v>37</v>
      </c>
      <c r="D18" s="194">
        <v>0.8</v>
      </c>
      <c r="E18" s="187"/>
      <c r="F18" s="187"/>
      <c r="G18" s="187"/>
      <c r="H18" s="187"/>
      <c r="I18" s="187"/>
      <c r="J18" s="187"/>
      <c r="M18" s="181" t="s">
        <v>109</v>
      </c>
      <c r="N18" s="209">
        <v>40</v>
      </c>
      <c r="P18" s="202">
        <f>N18/N19</f>
        <v>0.4</v>
      </c>
      <c r="Q18" s="202">
        <f>(N19-N18)/N18</f>
        <v>1.5</v>
      </c>
    </row>
    <row r="19" spans="1:17" x14ac:dyDescent="0.3">
      <c r="A19" s="340"/>
      <c r="M19" s="181" t="s">
        <v>101</v>
      </c>
      <c r="N19" s="209">
        <v>100</v>
      </c>
    </row>
    <row r="20" spans="1:17" ht="21" x14ac:dyDescent="0.4">
      <c r="A20" s="340"/>
      <c r="C20" s="190" t="s">
        <v>94</v>
      </c>
    </row>
    <row r="21" spans="1:17" x14ac:dyDescent="0.3">
      <c r="A21" s="340"/>
      <c r="C21" s="181" t="s">
        <v>91</v>
      </c>
      <c r="D21" s="183" t="s">
        <v>24</v>
      </c>
      <c r="E21" s="183" t="s">
        <v>25</v>
      </c>
      <c r="F21" s="183" t="s">
        <v>26</v>
      </c>
      <c r="G21" s="183" t="s">
        <v>27</v>
      </c>
      <c r="H21" s="181" t="s">
        <v>108</v>
      </c>
      <c r="I21" s="191" t="s">
        <v>1</v>
      </c>
      <c r="N21" s="181" t="s">
        <v>100</v>
      </c>
      <c r="P21" s="181" t="s">
        <v>103</v>
      </c>
      <c r="Q21" s="181" t="s">
        <v>101</v>
      </c>
    </row>
    <row r="22" spans="1:17" x14ac:dyDescent="0.3">
      <c r="A22" s="340"/>
      <c r="C22" s="182" t="str">
        <f>C15</f>
        <v>Services</v>
      </c>
      <c r="D22" s="195">
        <v>1</v>
      </c>
      <c r="E22" s="195">
        <v>0</v>
      </c>
      <c r="F22" s="195">
        <v>0</v>
      </c>
      <c r="G22" s="195">
        <v>0</v>
      </c>
      <c r="H22" s="210">
        <v>0</v>
      </c>
      <c r="I22" s="189">
        <f>SUM(D22:H22)</f>
        <v>1</v>
      </c>
      <c r="M22" s="181" t="s">
        <v>109</v>
      </c>
      <c r="N22" s="209">
        <v>40</v>
      </c>
      <c r="P22" s="207">
        <f>(N22/N23-N22)/N22</f>
        <v>1</v>
      </c>
      <c r="Q22" s="206">
        <f>N22/N23</f>
        <v>80</v>
      </c>
    </row>
    <row r="23" spans="1:17" x14ac:dyDescent="0.3">
      <c r="A23" s="340"/>
      <c r="C23" s="182" t="str">
        <f t="shared" ref="C23:C25" si="0">C16</f>
        <v>Products</v>
      </c>
      <c r="D23" s="195">
        <v>1</v>
      </c>
      <c r="E23" s="195">
        <v>0</v>
      </c>
      <c r="F23" s="195">
        <v>0</v>
      </c>
      <c r="G23" s="195">
        <v>0</v>
      </c>
      <c r="H23" s="210">
        <v>0</v>
      </c>
      <c r="I23" s="189">
        <f t="shared" ref="I23:I25" si="1">SUM(D23:H23)</f>
        <v>1</v>
      </c>
      <c r="M23" s="181" t="s">
        <v>102</v>
      </c>
      <c r="N23" s="210">
        <v>0.5</v>
      </c>
    </row>
    <row r="24" spans="1:17" x14ac:dyDescent="0.3">
      <c r="A24" s="340"/>
      <c r="C24" s="182" t="str">
        <f t="shared" si="0"/>
        <v>Revenue Stream 3</v>
      </c>
      <c r="D24" s="195">
        <v>0.8</v>
      </c>
      <c r="E24" s="195">
        <v>0.15</v>
      </c>
      <c r="F24" s="195">
        <v>0.05</v>
      </c>
      <c r="G24" s="195">
        <v>0</v>
      </c>
      <c r="H24" s="210">
        <v>0</v>
      </c>
      <c r="I24" s="189">
        <f t="shared" si="1"/>
        <v>1</v>
      </c>
    </row>
    <row r="25" spans="1:17" x14ac:dyDescent="0.3">
      <c r="A25" s="341"/>
      <c r="C25" s="182" t="str">
        <f t="shared" si="0"/>
        <v>Revenue Stream 4</v>
      </c>
      <c r="D25" s="195">
        <v>0.8</v>
      </c>
      <c r="E25" s="195">
        <v>0.15</v>
      </c>
      <c r="F25" s="195">
        <v>0.05</v>
      </c>
      <c r="G25" s="195">
        <v>0</v>
      </c>
      <c r="H25" s="210">
        <v>0</v>
      </c>
      <c r="I25" s="189">
        <f t="shared" si="1"/>
        <v>1</v>
      </c>
      <c r="N25" s="181" t="s">
        <v>100</v>
      </c>
      <c r="P25" s="181" t="s">
        <v>102</v>
      </c>
      <c r="Q25" s="181" t="s">
        <v>101</v>
      </c>
    </row>
    <row r="26" spans="1:17" x14ac:dyDescent="0.3">
      <c r="D26" s="188"/>
      <c r="M26" s="181" t="s">
        <v>109</v>
      </c>
      <c r="N26" s="209">
        <v>40</v>
      </c>
      <c r="P26" s="205">
        <f>N26/(N26*(1+N27))</f>
        <v>0.4</v>
      </c>
      <c r="Q26" s="204">
        <f>N26*(N27+1)</f>
        <v>100</v>
      </c>
    </row>
    <row r="27" spans="1:17" x14ac:dyDescent="0.3">
      <c r="M27" s="181" t="s">
        <v>105</v>
      </c>
      <c r="N27" s="210">
        <v>1.5</v>
      </c>
    </row>
  </sheetData>
  <sheetProtection sheet="1" objects="1" scenarios="1"/>
  <mergeCells count="6">
    <mergeCell ref="C9:J9"/>
    <mergeCell ref="C12:J12"/>
    <mergeCell ref="A8:A25"/>
    <mergeCell ref="A1:I3"/>
    <mergeCell ref="A5:A6"/>
    <mergeCell ref="C5:I5"/>
  </mergeCells>
  <phoneticPr fontId="8" type="noConversion"/>
  <conditionalFormatting sqref="I22:I25">
    <cfRule type="cellIs" dxfId="10" priority="1" operator="lessThan">
      <formula>1</formula>
    </cfRule>
    <cfRule type="cellIs" dxfId="9" priority="2" operator="greaterThan">
      <formula>1</formula>
    </cfRule>
    <cfRule type="colorScale" priority="3">
      <colorScale>
        <cfvo type="percent" val="100"/>
        <cfvo type="max"/>
        <color theme="6" tint="-0.249977111117893"/>
        <color theme="6" tint="-0.249977111117893"/>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15"/>
  <sheetViews>
    <sheetView showGridLines="0" zoomScaleNormal="100" workbookViewId="0">
      <selection activeCell="D6" sqref="D6"/>
    </sheetView>
  </sheetViews>
  <sheetFormatPr defaultRowHeight="14.4" x14ac:dyDescent="0.3"/>
  <cols>
    <col min="1" max="1" width="38.21875" bestFit="1" customWidth="1"/>
    <col min="2" max="2" width="16.77734375" style="1" bestFit="1" customWidth="1"/>
    <col min="3" max="3" width="1.77734375" style="131" customWidth="1"/>
    <col min="4" max="6" width="12.109375" style="1" bestFit="1" customWidth="1"/>
    <col min="7" max="12" width="12.21875" style="1" bestFit="1" customWidth="1"/>
    <col min="13" max="15" width="13.5546875" style="1" bestFit="1" customWidth="1"/>
    <col min="16" max="16" width="13.77734375" bestFit="1" customWidth="1"/>
    <col min="17" max="17" width="2.44140625" style="23" customWidth="1"/>
    <col min="18" max="18" width="38.21875" style="3" bestFit="1" customWidth="1"/>
    <col min="19" max="30" width="13.5546875" bestFit="1" customWidth="1"/>
    <col min="31" max="31" width="13.6640625" bestFit="1" customWidth="1"/>
  </cols>
  <sheetData>
    <row r="1" spans="1:31" ht="21" x14ac:dyDescent="0.4">
      <c r="A1" s="346" t="s">
        <v>22</v>
      </c>
      <c r="B1" s="346"/>
      <c r="C1" s="346"/>
      <c r="D1" s="346"/>
      <c r="E1" s="346"/>
      <c r="F1" s="346"/>
      <c r="G1" s="346"/>
      <c r="H1" s="346"/>
      <c r="I1" s="346"/>
      <c r="J1" s="346"/>
      <c r="K1" s="346"/>
      <c r="L1" s="346"/>
      <c r="M1" s="346"/>
      <c r="N1" s="346"/>
      <c r="O1" s="346"/>
      <c r="P1" s="346"/>
      <c r="Q1" s="124"/>
      <c r="R1" s="348" t="str">
        <f>A1</f>
        <v>Insert Your Business Name Here</v>
      </c>
      <c r="S1" s="348"/>
      <c r="T1" s="348"/>
      <c r="U1" s="348"/>
      <c r="V1" s="348"/>
      <c r="W1" s="348"/>
      <c r="X1" s="348"/>
      <c r="Y1" s="348"/>
      <c r="Z1" s="348"/>
      <c r="AA1" s="348"/>
      <c r="AB1" s="348"/>
      <c r="AC1" s="348"/>
      <c r="AD1" s="348"/>
      <c r="AE1" s="348"/>
    </row>
    <row r="2" spans="1:31" ht="18" x14ac:dyDescent="0.35">
      <c r="A2" s="347" t="s">
        <v>28</v>
      </c>
      <c r="B2" s="347"/>
      <c r="C2" s="347"/>
      <c r="D2" s="347"/>
      <c r="E2" s="347"/>
      <c r="F2" s="347"/>
      <c r="G2" s="347"/>
      <c r="H2" s="347"/>
      <c r="I2" s="347"/>
      <c r="J2" s="347"/>
      <c r="K2" s="347"/>
      <c r="L2" s="347"/>
      <c r="M2" s="347"/>
      <c r="N2" s="347"/>
      <c r="O2" s="347"/>
      <c r="P2" s="347"/>
      <c r="Q2" s="148"/>
      <c r="R2" s="349" t="str">
        <f>A2</f>
        <v>Cashflow Projections</v>
      </c>
      <c r="S2" s="349"/>
      <c r="T2" s="349"/>
      <c r="U2" s="349"/>
      <c r="V2" s="349"/>
      <c r="W2" s="349"/>
      <c r="X2" s="349"/>
      <c r="Y2" s="349"/>
      <c r="Z2" s="349"/>
      <c r="AA2" s="349"/>
      <c r="AB2" s="349"/>
      <c r="AC2" s="349"/>
      <c r="AD2" s="349"/>
      <c r="AE2" s="349"/>
    </row>
    <row r="3" spans="1:31" x14ac:dyDescent="0.3">
      <c r="A3" s="21"/>
      <c r="B3" s="21"/>
      <c r="C3" s="124"/>
      <c r="D3" s="21"/>
      <c r="E3" s="21"/>
      <c r="F3" s="21"/>
      <c r="G3" s="21"/>
      <c r="H3" s="21"/>
      <c r="I3" s="21"/>
      <c r="J3" s="21"/>
      <c r="K3" s="21"/>
      <c r="L3" s="21"/>
      <c r="M3" s="21"/>
      <c r="N3" s="21"/>
      <c r="O3" s="21"/>
      <c r="P3" s="21"/>
      <c r="Q3" s="21"/>
      <c r="R3" s="22"/>
      <c r="S3" s="21"/>
      <c r="T3" s="23"/>
      <c r="U3" s="23"/>
      <c r="V3" s="23"/>
      <c r="W3" s="23"/>
      <c r="X3" s="23"/>
      <c r="Y3" s="23"/>
      <c r="Z3" s="23"/>
      <c r="AA3" s="23"/>
      <c r="AB3" s="23"/>
      <c r="AC3" s="23"/>
      <c r="AD3" s="23"/>
      <c r="AE3" s="23"/>
    </row>
    <row r="4" spans="1:31" x14ac:dyDescent="0.3">
      <c r="A4" s="23"/>
      <c r="B4" s="24"/>
      <c r="C4" s="125"/>
      <c r="D4" s="343" t="s">
        <v>29</v>
      </c>
      <c r="E4" s="343"/>
      <c r="F4" s="343"/>
      <c r="G4" s="343"/>
      <c r="H4" s="343"/>
      <c r="I4" s="343"/>
      <c r="J4" s="343"/>
      <c r="K4" s="343"/>
      <c r="L4" s="343"/>
      <c r="M4" s="343"/>
      <c r="N4" s="343"/>
      <c r="O4" s="343"/>
      <c r="P4" s="344"/>
      <c r="Q4" s="26"/>
      <c r="S4" s="345" t="s">
        <v>30</v>
      </c>
      <c r="T4" s="345"/>
      <c r="U4" s="345"/>
      <c r="V4" s="345"/>
      <c r="W4" s="345"/>
      <c r="X4" s="345"/>
      <c r="Y4" s="345"/>
      <c r="Z4" s="345"/>
      <c r="AA4" s="345"/>
      <c r="AB4" s="345"/>
      <c r="AC4" s="345"/>
      <c r="AD4" s="345"/>
      <c r="AE4" s="345"/>
    </row>
    <row r="5" spans="1:31" x14ac:dyDescent="0.3">
      <c r="A5" s="25"/>
      <c r="C5" s="126"/>
      <c r="D5" s="175" t="str">
        <f>TEXT(EDATE(Assumptions!$D$6,0),"mmm")</f>
        <v>May</v>
      </c>
      <c r="E5" s="175" t="str">
        <f>TEXT(EDATE(Assumptions!$D$6,1),"mmm")</f>
        <v>Jun</v>
      </c>
      <c r="F5" s="175" t="str">
        <f>TEXT(EDATE(Assumptions!$D$6,2),"mmm")</f>
        <v>Jul</v>
      </c>
      <c r="G5" s="175" t="str">
        <f>TEXT(EDATE(Assumptions!$D$6,3),"mmm")</f>
        <v>Aug</v>
      </c>
      <c r="H5" s="175" t="str">
        <f>TEXT(EDATE(Assumptions!$D$6,4),"mmm")</f>
        <v>Sep</v>
      </c>
      <c r="I5" s="175" t="str">
        <f>TEXT(EDATE(Assumptions!$D$6,5),"mmm")</f>
        <v>Oct</v>
      </c>
      <c r="J5" s="175" t="str">
        <f>TEXT(EDATE(Assumptions!$D$6,6),"mmm")</f>
        <v>Nov</v>
      </c>
      <c r="K5" s="175" t="str">
        <f>TEXT(EDATE(Assumptions!$D$6,7),"mmm")</f>
        <v>Dec</v>
      </c>
      <c r="L5" s="175" t="str">
        <f>TEXT(EDATE(Assumptions!$D$6,8),"mmm")</f>
        <v>Jan</v>
      </c>
      <c r="M5" s="175" t="str">
        <f>TEXT(EDATE(Assumptions!$D$6,9),"mmm")</f>
        <v>Feb</v>
      </c>
      <c r="N5" s="175" t="str">
        <f>TEXT(EDATE(Assumptions!$D$6,10),"mmm")</f>
        <v>Mar</v>
      </c>
      <c r="O5" s="175" t="str">
        <f>TEXT(EDATE(Assumptions!$D$6,11),"mmm")</f>
        <v>Apr</v>
      </c>
      <c r="P5" s="123" t="s">
        <v>1</v>
      </c>
      <c r="Q5" s="27"/>
      <c r="S5" s="145" t="str">
        <f>D5</f>
        <v>May</v>
      </c>
      <c r="T5" s="145" t="str">
        <f t="shared" ref="T5:AC5" si="0">E5</f>
        <v>Jun</v>
      </c>
      <c r="U5" s="145" t="str">
        <f t="shared" si="0"/>
        <v>Jul</v>
      </c>
      <c r="V5" s="145" t="str">
        <f t="shared" si="0"/>
        <v>Aug</v>
      </c>
      <c r="W5" s="145" t="str">
        <f t="shared" si="0"/>
        <v>Sep</v>
      </c>
      <c r="X5" s="145" t="str">
        <f t="shared" si="0"/>
        <v>Oct</v>
      </c>
      <c r="Y5" s="145" t="str">
        <f t="shared" si="0"/>
        <v>Nov</v>
      </c>
      <c r="Z5" s="145" t="str">
        <f t="shared" si="0"/>
        <v>Dec</v>
      </c>
      <c r="AA5" s="145" t="str">
        <f t="shared" si="0"/>
        <v>Jan</v>
      </c>
      <c r="AB5" s="145" t="str">
        <f t="shared" si="0"/>
        <v>Feb</v>
      </c>
      <c r="AC5" s="145" t="str">
        <f t="shared" si="0"/>
        <v>Mar</v>
      </c>
      <c r="AD5" s="145" t="str">
        <f>O5</f>
        <v>Apr</v>
      </c>
      <c r="AE5" s="146" t="s">
        <v>1</v>
      </c>
    </row>
    <row r="6" spans="1:31" x14ac:dyDescent="0.3">
      <c r="A6" s="37" t="s">
        <v>2</v>
      </c>
      <c r="B6" s="42"/>
      <c r="C6" s="127"/>
      <c r="D6" s="4"/>
      <c r="E6" s="4"/>
      <c r="F6" s="4" t="s">
        <v>3</v>
      </c>
      <c r="G6" s="4"/>
      <c r="H6" s="4"/>
      <c r="I6" s="4"/>
      <c r="J6" s="4"/>
      <c r="K6" s="4"/>
      <c r="L6" s="4"/>
      <c r="M6" s="4"/>
      <c r="N6" s="4"/>
      <c r="O6" s="4"/>
      <c r="P6" s="122"/>
      <c r="Q6" s="28"/>
      <c r="R6" s="9" t="str">
        <f>A6</f>
        <v>Sales</v>
      </c>
      <c r="S6" s="2"/>
      <c r="T6" s="2"/>
      <c r="U6" s="2"/>
      <c r="V6" s="2"/>
      <c r="W6" s="2"/>
      <c r="X6" s="2"/>
      <c r="Y6" s="2"/>
      <c r="Z6" s="2"/>
      <c r="AA6" s="2"/>
      <c r="AB6" s="2"/>
      <c r="AC6" s="2"/>
      <c r="AD6" s="2"/>
      <c r="AE6" s="2"/>
    </row>
    <row r="7" spans="1:31" x14ac:dyDescent="0.3">
      <c r="A7" s="73" t="str">
        <f>Assumptions!C15</f>
        <v>Services</v>
      </c>
      <c r="B7" s="58"/>
      <c r="C7" s="128"/>
      <c r="D7" s="149">
        <v>0</v>
      </c>
      <c r="E7" s="149">
        <v>0</v>
      </c>
      <c r="F7" s="149">
        <v>0</v>
      </c>
      <c r="G7" s="149">
        <v>0</v>
      </c>
      <c r="H7" s="149">
        <v>0</v>
      </c>
      <c r="I7" s="149">
        <v>0</v>
      </c>
      <c r="J7" s="149">
        <v>0</v>
      </c>
      <c r="K7" s="149">
        <v>0</v>
      </c>
      <c r="L7" s="149">
        <v>0</v>
      </c>
      <c r="M7" s="149">
        <v>0</v>
      </c>
      <c r="N7" s="149">
        <v>0</v>
      </c>
      <c r="O7" s="149">
        <v>0</v>
      </c>
      <c r="P7" s="41">
        <f>SUM(D7:O7)</f>
        <v>0</v>
      </c>
      <c r="Q7" s="14"/>
      <c r="R7" s="120" t="str">
        <f>A7</f>
        <v>Services</v>
      </c>
      <c r="S7" s="149">
        <v>0</v>
      </c>
      <c r="T7" s="149">
        <v>0</v>
      </c>
      <c r="U7" s="149">
        <v>0</v>
      </c>
      <c r="V7" s="149">
        <v>0</v>
      </c>
      <c r="W7" s="149">
        <v>0</v>
      </c>
      <c r="X7" s="149">
        <v>0</v>
      </c>
      <c r="Y7" s="149">
        <v>0</v>
      </c>
      <c r="Z7" s="149">
        <v>0</v>
      </c>
      <c r="AA7" s="149">
        <v>0</v>
      </c>
      <c r="AB7" s="149">
        <v>0</v>
      </c>
      <c r="AC7" s="149">
        <v>0</v>
      </c>
      <c r="AD7" s="149">
        <v>0</v>
      </c>
      <c r="AE7" s="11">
        <f>SUM(S7:AD7)</f>
        <v>0</v>
      </c>
    </row>
    <row r="8" spans="1:31" x14ac:dyDescent="0.3">
      <c r="A8" s="75" t="str">
        <f>_xlfn.CONCAT($A$7, " - Cost of Goods Sold")</f>
        <v>Services - Cost of Goods Sold</v>
      </c>
      <c r="B8" s="30"/>
      <c r="C8" s="128"/>
      <c r="D8" s="68">
        <f>D7*Assumptions!$D$15</f>
        <v>0</v>
      </c>
      <c r="E8" s="45">
        <f>E7*Assumptions!$D$15</f>
        <v>0</v>
      </c>
      <c r="F8" s="45">
        <f>F7*Assumptions!$D$15</f>
        <v>0</v>
      </c>
      <c r="G8" s="45">
        <f>G7*Assumptions!$D$15</f>
        <v>0</v>
      </c>
      <c r="H8" s="45">
        <f>H7*Assumptions!$D$15</f>
        <v>0</v>
      </c>
      <c r="I8" s="45">
        <f>I7*Assumptions!$D$15</f>
        <v>0</v>
      </c>
      <c r="J8" s="45">
        <f>J7*Assumptions!$D$15</f>
        <v>0</v>
      </c>
      <c r="K8" s="45">
        <f>K7*Assumptions!$D$15</f>
        <v>0</v>
      </c>
      <c r="L8" s="45">
        <f>L7*Assumptions!$D$15</f>
        <v>0</v>
      </c>
      <c r="M8" s="45">
        <f>M7*Assumptions!$D$15</f>
        <v>0</v>
      </c>
      <c r="N8" s="45">
        <f>N7*Assumptions!$D$15</f>
        <v>0</v>
      </c>
      <c r="O8" s="45">
        <f>O7*Assumptions!$D$15</f>
        <v>0</v>
      </c>
      <c r="P8" s="43">
        <f>SUM(D8:O8)</f>
        <v>0</v>
      </c>
      <c r="Q8" s="14"/>
      <c r="R8" s="80" t="str">
        <f>A8</f>
        <v>Services - Cost of Goods Sold</v>
      </c>
      <c r="S8" s="78">
        <f>S7*Assumptions!$D$15</f>
        <v>0</v>
      </c>
      <c r="T8" s="44">
        <f>T7*Assumptions!$D$15</f>
        <v>0</v>
      </c>
      <c r="U8" s="44">
        <f>U7*Assumptions!$D$15</f>
        <v>0</v>
      </c>
      <c r="V8" s="44">
        <f>V7*Assumptions!$D$15</f>
        <v>0</v>
      </c>
      <c r="W8" s="44">
        <f>W7*Assumptions!$D$15</f>
        <v>0</v>
      </c>
      <c r="X8" s="44">
        <f>X7*Assumptions!$D$15</f>
        <v>0</v>
      </c>
      <c r="Y8" s="44">
        <f>Y7*Assumptions!$D$15</f>
        <v>0</v>
      </c>
      <c r="Z8" s="44">
        <f>Z7*Assumptions!$D$15</f>
        <v>0</v>
      </c>
      <c r="AA8" s="44">
        <f>AA7*Assumptions!$D$15</f>
        <v>0</v>
      </c>
      <c r="AB8" s="44">
        <f>AB7*Assumptions!$D$15</f>
        <v>0</v>
      </c>
      <c r="AC8" s="44">
        <f>AC7*Assumptions!$D$15</f>
        <v>0</v>
      </c>
      <c r="AD8" s="44">
        <f>AD7*Assumptions!$D$15</f>
        <v>0</v>
      </c>
      <c r="AE8" s="11">
        <f t="shared" ref="AE8:AE9" si="1">SUM(S8:AD8)</f>
        <v>0</v>
      </c>
    </row>
    <row r="9" spans="1:31" x14ac:dyDescent="0.3">
      <c r="A9" s="74" t="str">
        <f>_xlfn.CONCAT($A$7, " - Gross Profit")</f>
        <v>Services - Gross Profit</v>
      </c>
      <c r="B9" s="30"/>
      <c r="C9" s="128"/>
      <c r="D9" s="69">
        <f>D7-D8</f>
        <v>0</v>
      </c>
      <c r="E9" s="52">
        <f t="shared" ref="E9:O9" si="2">E7-E8</f>
        <v>0</v>
      </c>
      <c r="F9" s="52">
        <f t="shared" si="2"/>
        <v>0</v>
      </c>
      <c r="G9" s="52">
        <f t="shared" si="2"/>
        <v>0</v>
      </c>
      <c r="H9" s="52">
        <f t="shared" si="2"/>
        <v>0</v>
      </c>
      <c r="I9" s="52">
        <f t="shared" si="2"/>
        <v>0</v>
      </c>
      <c r="J9" s="52">
        <f t="shared" si="2"/>
        <v>0</v>
      </c>
      <c r="K9" s="52">
        <f t="shared" si="2"/>
        <v>0</v>
      </c>
      <c r="L9" s="52">
        <f t="shared" si="2"/>
        <v>0</v>
      </c>
      <c r="M9" s="52">
        <f t="shared" si="2"/>
        <v>0</v>
      </c>
      <c r="N9" s="52">
        <f t="shared" si="2"/>
        <v>0</v>
      </c>
      <c r="O9" s="52">
        <f t="shared" si="2"/>
        <v>0</v>
      </c>
      <c r="P9" s="32">
        <f>SUM(D9:O9)</f>
        <v>0</v>
      </c>
      <c r="Q9" s="14"/>
      <c r="R9" s="81" t="str">
        <f>A9</f>
        <v>Services - Gross Profit</v>
      </c>
      <c r="S9" s="79">
        <f>S7-S8</f>
        <v>0</v>
      </c>
      <c r="T9" s="55">
        <f t="shared" ref="T9:AD9" si="3">T7-T8</f>
        <v>0</v>
      </c>
      <c r="U9" s="55">
        <f t="shared" si="3"/>
        <v>0</v>
      </c>
      <c r="V9" s="55">
        <f t="shared" si="3"/>
        <v>0</v>
      </c>
      <c r="W9" s="55">
        <f t="shared" si="3"/>
        <v>0</v>
      </c>
      <c r="X9" s="55">
        <f t="shared" si="3"/>
        <v>0</v>
      </c>
      <c r="Y9" s="55">
        <f t="shared" si="3"/>
        <v>0</v>
      </c>
      <c r="Z9" s="55">
        <f t="shared" si="3"/>
        <v>0</v>
      </c>
      <c r="AA9" s="55">
        <f t="shared" si="3"/>
        <v>0</v>
      </c>
      <c r="AB9" s="55">
        <f t="shared" si="3"/>
        <v>0</v>
      </c>
      <c r="AC9" s="55">
        <f t="shared" si="3"/>
        <v>0</v>
      </c>
      <c r="AD9" s="55">
        <f t="shared" si="3"/>
        <v>0</v>
      </c>
      <c r="AE9" s="13">
        <f t="shared" si="1"/>
        <v>0</v>
      </c>
    </row>
    <row r="10" spans="1:31" x14ac:dyDescent="0.3">
      <c r="A10" s="46"/>
      <c r="B10" s="30"/>
      <c r="C10" s="128"/>
      <c r="D10" s="47"/>
      <c r="E10" s="47"/>
      <c r="F10" s="47"/>
      <c r="G10" s="47"/>
      <c r="H10" s="47"/>
      <c r="I10" s="47"/>
      <c r="J10" s="47"/>
      <c r="K10" s="47"/>
      <c r="L10" s="47"/>
      <c r="M10" s="47"/>
      <c r="N10" s="47"/>
      <c r="O10" s="47"/>
      <c r="P10" s="19"/>
      <c r="Q10" s="14"/>
      <c r="R10" s="20"/>
      <c r="S10" s="47"/>
      <c r="T10" s="47"/>
      <c r="U10" s="47"/>
      <c r="V10" s="47"/>
      <c r="W10" s="47"/>
      <c r="X10" s="47"/>
      <c r="Y10" s="47"/>
      <c r="Z10" s="47"/>
      <c r="AA10" s="47"/>
      <c r="AB10" s="47"/>
      <c r="AC10" s="47"/>
      <c r="AD10" s="47"/>
      <c r="AE10" s="15"/>
    </row>
    <row r="11" spans="1:31" x14ac:dyDescent="0.3">
      <c r="A11" s="138" t="str">
        <f>Assumptions!C16</f>
        <v>Products</v>
      </c>
      <c r="B11" s="30"/>
      <c r="C11" s="128"/>
      <c r="D11" s="150">
        <v>0</v>
      </c>
      <c r="E11" s="150">
        <v>0</v>
      </c>
      <c r="F11" s="150">
        <v>0</v>
      </c>
      <c r="G11" s="150">
        <v>0</v>
      </c>
      <c r="H11" s="150">
        <v>0</v>
      </c>
      <c r="I11" s="150">
        <v>0</v>
      </c>
      <c r="J11" s="150">
        <v>0</v>
      </c>
      <c r="K11" s="150">
        <v>0</v>
      </c>
      <c r="L11" s="150">
        <v>0</v>
      </c>
      <c r="M11" s="150">
        <v>0</v>
      </c>
      <c r="N11" s="150">
        <v>0</v>
      </c>
      <c r="O11" s="150">
        <v>0</v>
      </c>
      <c r="P11" s="41">
        <f>SUM(D11:O11)</f>
        <v>0</v>
      </c>
      <c r="Q11" s="14"/>
      <c r="R11" s="120" t="str">
        <f>A11</f>
        <v>Products</v>
      </c>
      <c r="S11" s="150">
        <v>0</v>
      </c>
      <c r="T11" s="150">
        <v>0</v>
      </c>
      <c r="U11" s="150">
        <v>0</v>
      </c>
      <c r="V11" s="150">
        <v>0</v>
      </c>
      <c r="W11" s="150">
        <v>0</v>
      </c>
      <c r="X11" s="150">
        <v>0</v>
      </c>
      <c r="Y11" s="150">
        <v>0</v>
      </c>
      <c r="Z11" s="150">
        <v>0</v>
      </c>
      <c r="AA11" s="150">
        <v>0</v>
      </c>
      <c r="AB11" s="150">
        <v>0</v>
      </c>
      <c r="AC11" s="150">
        <v>0</v>
      </c>
      <c r="AD11" s="150">
        <v>0</v>
      </c>
      <c r="AE11" s="105">
        <f t="shared" ref="AE11:AE21" si="4">SUM(S11:AD11)</f>
        <v>0</v>
      </c>
    </row>
    <row r="12" spans="1:31" x14ac:dyDescent="0.3">
      <c r="A12" s="73" t="str">
        <f>_xlfn.CONCAT($A$11, " - Cost of Goods Sold")</f>
        <v>Products - Cost of Goods Sold</v>
      </c>
      <c r="B12" s="30"/>
      <c r="C12" s="128"/>
      <c r="D12" s="72">
        <f>D11*Assumptions!$D$16</f>
        <v>0</v>
      </c>
      <c r="E12" s="50">
        <f>E11*Assumptions!$D$16</f>
        <v>0</v>
      </c>
      <c r="F12" s="50">
        <f>F11*Assumptions!$D$16</f>
        <v>0</v>
      </c>
      <c r="G12" s="50">
        <f>G11*Assumptions!$D$16</f>
        <v>0</v>
      </c>
      <c r="H12" s="50">
        <f>H11*Assumptions!$D$16</f>
        <v>0</v>
      </c>
      <c r="I12" s="50">
        <f>I11*Assumptions!$D$16</f>
        <v>0</v>
      </c>
      <c r="J12" s="50">
        <f>J11*Assumptions!$D$16</f>
        <v>0</v>
      </c>
      <c r="K12" s="50">
        <f>K11*Assumptions!$D$16</f>
        <v>0</v>
      </c>
      <c r="L12" s="50">
        <f>L11*Assumptions!$D$16</f>
        <v>0</v>
      </c>
      <c r="M12" s="50">
        <f>M11*Assumptions!$D$16</f>
        <v>0</v>
      </c>
      <c r="N12" s="50">
        <f>N11*Assumptions!$D$16</f>
        <v>0</v>
      </c>
      <c r="O12" s="48">
        <f>O11*Assumptions!$D$16</f>
        <v>0</v>
      </c>
      <c r="P12" s="31">
        <f>SUM(D12:O12)</f>
        <v>0</v>
      </c>
      <c r="Q12" s="14"/>
      <c r="R12" s="80" t="str">
        <f>A12</f>
        <v>Products - Cost of Goods Sold</v>
      </c>
      <c r="S12" s="121">
        <f>S11*Assumptions!$D$16</f>
        <v>0</v>
      </c>
      <c r="T12" s="121">
        <f>T11*Assumptions!$D$16</f>
        <v>0</v>
      </c>
      <c r="U12" s="121">
        <f>U11*Assumptions!$D$16</f>
        <v>0</v>
      </c>
      <c r="V12" s="121">
        <f>V11*Assumptions!$D$16</f>
        <v>0</v>
      </c>
      <c r="W12" s="121">
        <f>W11*Assumptions!$D$16</f>
        <v>0</v>
      </c>
      <c r="X12" s="121">
        <f>X11*Assumptions!$D$16</f>
        <v>0</v>
      </c>
      <c r="Y12" s="121">
        <f>Y11*Assumptions!$D$16</f>
        <v>0</v>
      </c>
      <c r="Z12" s="121">
        <f>Z11*Assumptions!$D$16</f>
        <v>0</v>
      </c>
      <c r="AA12" s="121">
        <f>AA11*Assumptions!$D$16</f>
        <v>0</v>
      </c>
      <c r="AB12" s="121">
        <f>AB11*Assumptions!$D$16</f>
        <v>0</v>
      </c>
      <c r="AC12" s="121">
        <f>AC11*Assumptions!$D$16</f>
        <v>0</v>
      </c>
      <c r="AD12" s="107">
        <f>AD11*Assumptions!$D$16</f>
        <v>0</v>
      </c>
      <c r="AE12" s="108">
        <f>SUM(S12:AD12)</f>
        <v>0</v>
      </c>
    </row>
    <row r="13" spans="1:31" x14ac:dyDescent="0.3">
      <c r="A13" s="76" t="str">
        <f>_xlfn.CONCAT($A$11, " - Gross Profit")</f>
        <v>Products - Gross Profit</v>
      </c>
      <c r="B13" s="30"/>
      <c r="C13" s="128"/>
      <c r="D13" s="71">
        <f>D11-D12</f>
        <v>0</v>
      </c>
      <c r="E13" s="53">
        <f t="shared" ref="E13:O13" si="5">E11-E12</f>
        <v>0</v>
      </c>
      <c r="F13" s="53">
        <f t="shared" si="5"/>
        <v>0</v>
      </c>
      <c r="G13" s="53">
        <f t="shared" si="5"/>
        <v>0</v>
      </c>
      <c r="H13" s="53">
        <f t="shared" si="5"/>
        <v>0</v>
      </c>
      <c r="I13" s="53">
        <f t="shared" si="5"/>
        <v>0</v>
      </c>
      <c r="J13" s="53">
        <f t="shared" si="5"/>
        <v>0</v>
      </c>
      <c r="K13" s="53">
        <f t="shared" si="5"/>
        <v>0</v>
      </c>
      <c r="L13" s="53">
        <f t="shared" si="5"/>
        <v>0</v>
      </c>
      <c r="M13" s="53">
        <f t="shared" si="5"/>
        <v>0</v>
      </c>
      <c r="N13" s="53">
        <f t="shared" si="5"/>
        <v>0</v>
      </c>
      <c r="O13" s="53">
        <f t="shared" si="5"/>
        <v>0</v>
      </c>
      <c r="P13" s="32">
        <f>SUM(D13:O13)</f>
        <v>0</v>
      </c>
      <c r="Q13" s="14"/>
      <c r="R13" s="81" t="str">
        <f>A13</f>
        <v>Products - Gross Profit</v>
      </c>
      <c r="S13" s="109">
        <f>S11-S12</f>
        <v>0</v>
      </c>
      <c r="T13" s="109">
        <f t="shared" ref="T13:AD13" si="6">T11-T12</f>
        <v>0</v>
      </c>
      <c r="U13" s="109">
        <f t="shared" si="6"/>
        <v>0</v>
      </c>
      <c r="V13" s="109">
        <f t="shared" si="6"/>
        <v>0</v>
      </c>
      <c r="W13" s="109">
        <f t="shared" si="6"/>
        <v>0</v>
      </c>
      <c r="X13" s="109">
        <f t="shared" si="6"/>
        <v>0</v>
      </c>
      <c r="Y13" s="109">
        <f t="shared" si="6"/>
        <v>0</v>
      </c>
      <c r="Z13" s="109">
        <f t="shared" si="6"/>
        <v>0</v>
      </c>
      <c r="AA13" s="109">
        <f t="shared" si="6"/>
        <v>0</v>
      </c>
      <c r="AB13" s="109">
        <f t="shared" si="6"/>
        <v>0</v>
      </c>
      <c r="AC13" s="109">
        <f t="shared" si="6"/>
        <v>0</v>
      </c>
      <c r="AD13" s="110">
        <f t="shared" si="6"/>
        <v>0</v>
      </c>
      <c r="AE13" s="111">
        <f>SUM(S13:AD13)</f>
        <v>0</v>
      </c>
    </row>
    <row r="14" spans="1:31" x14ac:dyDescent="0.3">
      <c r="A14" s="46"/>
      <c r="B14" s="30"/>
      <c r="C14" s="128"/>
      <c r="D14" s="49"/>
      <c r="E14" s="49"/>
      <c r="F14" s="49"/>
      <c r="G14" s="49"/>
      <c r="H14" s="49"/>
      <c r="I14" s="49"/>
      <c r="J14" s="49"/>
      <c r="K14" s="49"/>
      <c r="L14" s="49"/>
      <c r="M14" s="49"/>
      <c r="N14" s="49"/>
      <c r="O14" s="49"/>
      <c r="P14" s="19"/>
      <c r="Q14" s="14"/>
      <c r="R14" s="20"/>
      <c r="S14" s="49"/>
      <c r="T14" s="49"/>
      <c r="U14" s="49"/>
      <c r="V14" s="49"/>
      <c r="W14" s="49"/>
      <c r="X14" s="49"/>
      <c r="Y14" s="49"/>
      <c r="Z14" s="49"/>
      <c r="AA14" s="49"/>
      <c r="AB14" s="49"/>
      <c r="AC14" s="49"/>
      <c r="AD14" s="49"/>
      <c r="AE14" s="15"/>
    </row>
    <row r="15" spans="1:31" x14ac:dyDescent="0.3">
      <c r="A15" s="138" t="str">
        <f>Assumptions!C17</f>
        <v>Revenue Stream 3</v>
      </c>
      <c r="B15" s="30"/>
      <c r="C15" s="128"/>
      <c r="D15" s="150">
        <v>0</v>
      </c>
      <c r="E15" s="150">
        <v>0</v>
      </c>
      <c r="F15" s="150">
        <v>0</v>
      </c>
      <c r="G15" s="150">
        <v>0</v>
      </c>
      <c r="H15" s="150">
        <v>0</v>
      </c>
      <c r="I15" s="150">
        <v>0</v>
      </c>
      <c r="J15" s="150">
        <v>0</v>
      </c>
      <c r="K15" s="150">
        <v>0</v>
      </c>
      <c r="L15" s="150">
        <v>0</v>
      </c>
      <c r="M15" s="150">
        <v>0</v>
      </c>
      <c r="N15" s="150">
        <v>0</v>
      </c>
      <c r="O15" s="151">
        <v>0</v>
      </c>
      <c r="P15" s="41">
        <f>SUM(D15:O15)</f>
        <v>0</v>
      </c>
      <c r="Q15" s="14"/>
      <c r="R15" s="120" t="str">
        <f>A15</f>
        <v>Revenue Stream 3</v>
      </c>
      <c r="S15" s="150">
        <v>0</v>
      </c>
      <c r="T15" s="150">
        <v>0</v>
      </c>
      <c r="U15" s="150">
        <v>0</v>
      </c>
      <c r="V15" s="150">
        <v>0</v>
      </c>
      <c r="W15" s="150">
        <v>0</v>
      </c>
      <c r="X15" s="150">
        <v>0</v>
      </c>
      <c r="Y15" s="150">
        <v>0</v>
      </c>
      <c r="Z15" s="150">
        <v>0</v>
      </c>
      <c r="AA15" s="150">
        <v>0</v>
      </c>
      <c r="AB15" s="150">
        <v>0</v>
      </c>
      <c r="AC15" s="150">
        <v>0</v>
      </c>
      <c r="AD15" s="150">
        <v>0</v>
      </c>
      <c r="AE15" s="105">
        <f t="shared" si="4"/>
        <v>0</v>
      </c>
    </row>
    <row r="16" spans="1:31" x14ac:dyDescent="0.3">
      <c r="A16" s="73" t="str">
        <f>_xlfn.CONCAT($A$15, " - Cost of Goods Sold")</f>
        <v>Revenue Stream 3 - Cost of Goods Sold</v>
      </c>
      <c r="B16" s="30"/>
      <c r="C16" s="128"/>
      <c r="D16" s="72">
        <f>D15*Assumptions!$D$17</f>
        <v>0</v>
      </c>
      <c r="E16" s="50">
        <f>E15*Assumptions!$D$17</f>
        <v>0</v>
      </c>
      <c r="F16" s="50">
        <f>F15*Assumptions!$D$17</f>
        <v>0</v>
      </c>
      <c r="G16" s="50">
        <f>G15*Assumptions!$D$17</f>
        <v>0</v>
      </c>
      <c r="H16" s="50">
        <f>H15*Assumptions!$D$17</f>
        <v>0</v>
      </c>
      <c r="I16" s="50">
        <f>I15*Assumptions!$D$17</f>
        <v>0</v>
      </c>
      <c r="J16" s="50">
        <f>J15*Assumptions!$D$17</f>
        <v>0</v>
      </c>
      <c r="K16" s="50">
        <f>K15*Assumptions!$D$17</f>
        <v>0</v>
      </c>
      <c r="L16" s="50">
        <f>L15*Assumptions!$D$17</f>
        <v>0</v>
      </c>
      <c r="M16" s="50">
        <f>M15*Assumptions!$D$17</f>
        <v>0</v>
      </c>
      <c r="N16" s="50">
        <f>N15*Assumptions!$D$17</f>
        <v>0</v>
      </c>
      <c r="O16" s="48">
        <f>O15*Assumptions!$D$17</f>
        <v>0</v>
      </c>
      <c r="P16" s="31">
        <f>SUM(D16:O16)</f>
        <v>0</v>
      </c>
      <c r="Q16" s="14"/>
      <c r="R16" s="80" t="str">
        <f>A16</f>
        <v>Revenue Stream 3 - Cost of Goods Sold</v>
      </c>
      <c r="S16" s="121">
        <f>S15*Assumptions!$D$17</f>
        <v>0</v>
      </c>
      <c r="T16" s="121">
        <f>T15*Assumptions!$D$17</f>
        <v>0</v>
      </c>
      <c r="U16" s="121">
        <f>U15*Assumptions!$D$17</f>
        <v>0</v>
      </c>
      <c r="V16" s="121">
        <f>V15*Assumptions!$D$17</f>
        <v>0</v>
      </c>
      <c r="W16" s="121">
        <f>W15*Assumptions!$D$17</f>
        <v>0</v>
      </c>
      <c r="X16" s="121">
        <f>X15*Assumptions!$D$17</f>
        <v>0</v>
      </c>
      <c r="Y16" s="121">
        <f>Y15*Assumptions!$D$17</f>
        <v>0</v>
      </c>
      <c r="Z16" s="121">
        <f>Z15*Assumptions!$D$17</f>
        <v>0</v>
      </c>
      <c r="AA16" s="121">
        <f>AA15*Assumptions!$D$17</f>
        <v>0</v>
      </c>
      <c r="AB16" s="121">
        <f>AB15*Assumptions!$D$17</f>
        <v>0</v>
      </c>
      <c r="AC16" s="121">
        <f>AC15*Assumptions!$D$17</f>
        <v>0</v>
      </c>
      <c r="AD16" s="107">
        <f>AD15*Assumptions!$D$17</f>
        <v>0</v>
      </c>
      <c r="AE16" s="108">
        <f t="shared" si="4"/>
        <v>0</v>
      </c>
    </row>
    <row r="17" spans="1:31" x14ac:dyDescent="0.3">
      <c r="A17" s="76" t="str">
        <f>_xlfn.CONCAT($A$15, " - Gross Profit")</f>
        <v>Revenue Stream 3 - Gross Profit</v>
      </c>
      <c r="B17" s="30"/>
      <c r="C17" s="128"/>
      <c r="D17" s="71">
        <f>D15-D16</f>
        <v>0</v>
      </c>
      <c r="E17" s="53">
        <f t="shared" ref="E17:O17" si="7">E15-E16</f>
        <v>0</v>
      </c>
      <c r="F17" s="53">
        <f t="shared" si="7"/>
        <v>0</v>
      </c>
      <c r="G17" s="53">
        <f t="shared" si="7"/>
        <v>0</v>
      </c>
      <c r="H17" s="53">
        <f t="shared" si="7"/>
        <v>0</v>
      </c>
      <c r="I17" s="53">
        <f t="shared" si="7"/>
        <v>0</v>
      </c>
      <c r="J17" s="53">
        <f t="shared" si="7"/>
        <v>0</v>
      </c>
      <c r="K17" s="53">
        <f t="shared" si="7"/>
        <v>0</v>
      </c>
      <c r="L17" s="53">
        <f t="shared" si="7"/>
        <v>0</v>
      </c>
      <c r="M17" s="53">
        <f t="shared" si="7"/>
        <v>0</v>
      </c>
      <c r="N17" s="53">
        <f t="shared" si="7"/>
        <v>0</v>
      </c>
      <c r="O17" s="53">
        <f t="shared" si="7"/>
        <v>0</v>
      </c>
      <c r="P17" s="32">
        <f>SUM(D17:O17)</f>
        <v>0</v>
      </c>
      <c r="Q17" s="14"/>
      <c r="R17" s="81" t="str">
        <f>A17</f>
        <v>Revenue Stream 3 - Gross Profit</v>
      </c>
      <c r="S17" s="109">
        <f>S15-S16</f>
        <v>0</v>
      </c>
      <c r="T17" s="109">
        <f t="shared" ref="T17:AD17" si="8">T15-T16</f>
        <v>0</v>
      </c>
      <c r="U17" s="109">
        <f t="shared" si="8"/>
        <v>0</v>
      </c>
      <c r="V17" s="109">
        <f t="shared" si="8"/>
        <v>0</v>
      </c>
      <c r="W17" s="109">
        <f t="shared" si="8"/>
        <v>0</v>
      </c>
      <c r="X17" s="109">
        <f t="shared" si="8"/>
        <v>0</v>
      </c>
      <c r="Y17" s="109">
        <f t="shared" si="8"/>
        <v>0</v>
      </c>
      <c r="Z17" s="109">
        <f t="shared" si="8"/>
        <v>0</v>
      </c>
      <c r="AA17" s="109">
        <f t="shared" si="8"/>
        <v>0</v>
      </c>
      <c r="AB17" s="109">
        <f t="shared" si="8"/>
        <v>0</v>
      </c>
      <c r="AC17" s="109">
        <f t="shared" si="8"/>
        <v>0</v>
      </c>
      <c r="AD17" s="110">
        <f t="shared" si="8"/>
        <v>0</v>
      </c>
      <c r="AE17" s="111">
        <f t="shared" si="4"/>
        <v>0</v>
      </c>
    </row>
    <row r="18" spans="1:31" x14ac:dyDescent="0.3">
      <c r="A18" s="46"/>
      <c r="B18" s="30"/>
      <c r="C18" s="128"/>
      <c r="D18" s="49"/>
      <c r="E18" s="49"/>
      <c r="F18" s="49"/>
      <c r="G18" s="49"/>
      <c r="H18" s="49"/>
      <c r="I18" s="49"/>
      <c r="J18" s="49"/>
      <c r="K18" s="49"/>
      <c r="L18" s="49"/>
      <c r="M18" s="49"/>
      <c r="N18" s="49"/>
      <c r="O18" s="49"/>
      <c r="P18" s="19"/>
      <c r="Q18" s="14"/>
      <c r="R18" s="20"/>
      <c r="S18" s="49"/>
      <c r="T18" s="49"/>
      <c r="U18" s="49"/>
      <c r="V18" s="49"/>
      <c r="W18" s="49"/>
      <c r="X18" s="49"/>
      <c r="Y18" s="49"/>
      <c r="Z18" s="49"/>
      <c r="AA18" s="49"/>
      <c r="AB18" s="49"/>
      <c r="AC18" s="49"/>
      <c r="AD18" s="49"/>
      <c r="AE18" s="15"/>
    </row>
    <row r="19" spans="1:31" x14ac:dyDescent="0.3">
      <c r="A19" s="138" t="str">
        <f>Assumptions!C18</f>
        <v>Revenue Stream 4</v>
      </c>
      <c r="B19" s="30"/>
      <c r="C19" s="128"/>
      <c r="D19" s="150">
        <v>0</v>
      </c>
      <c r="E19" s="150">
        <v>0</v>
      </c>
      <c r="F19" s="150">
        <v>0</v>
      </c>
      <c r="G19" s="150">
        <v>0</v>
      </c>
      <c r="H19" s="150">
        <v>0</v>
      </c>
      <c r="I19" s="150">
        <v>0</v>
      </c>
      <c r="J19" s="150">
        <v>0</v>
      </c>
      <c r="K19" s="150">
        <v>0</v>
      </c>
      <c r="L19" s="150">
        <v>0</v>
      </c>
      <c r="M19" s="150">
        <v>0</v>
      </c>
      <c r="N19" s="150">
        <v>0</v>
      </c>
      <c r="O19" s="152">
        <v>0</v>
      </c>
      <c r="P19" s="43">
        <f>SUM(D19:O19)</f>
        <v>0</v>
      </c>
      <c r="Q19" s="14"/>
      <c r="R19" s="120" t="str">
        <f>A19</f>
        <v>Revenue Stream 4</v>
      </c>
      <c r="S19" s="150">
        <v>0</v>
      </c>
      <c r="T19" s="150">
        <v>0</v>
      </c>
      <c r="U19" s="150">
        <v>0</v>
      </c>
      <c r="V19" s="150">
        <v>0</v>
      </c>
      <c r="W19" s="150">
        <v>0</v>
      </c>
      <c r="X19" s="150">
        <v>0</v>
      </c>
      <c r="Y19" s="150">
        <v>0</v>
      </c>
      <c r="Z19" s="150">
        <v>0</v>
      </c>
      <c r="AA19" s="150">
        <v>0</v>
      </c>
      <c r="AB19" s="150">
        <v>0</v>
      </c>
      <c r="AC19" s="150">
        <v>0</v>
      </c>
      <c r="AD19" s="150">
        <v>0</v>
      </c>
      <c r="AE19" s="102">
        <f t="shared" si="4"/>
        <v>0</v>
      </c>
    </row>
    <row r="20" spans="1:31" x14ac:dyDescent="0.3">
      <c r="A20" s="77" t="str">
        <f>_xlfn.CONCAT($A$19, " - Cost of Goods Sold")</f>
        <v>Revenue Stream 4 - Cost of Goods Sold</v>
      </c>
      <c r="B20" s="30"/>
      <c r="C20" s="128"/>
      <c r="D20" s="72">
        <f>D19*Assumptions!$D$18</f>
        <v>0</v>
      </c>
      <c r="E20" s="50">
        <f>E19*Assumptions!$D$18</f>
        <v>0</v>
      </c>
      <c r="F20" s="50">
        <f>F19*Assumptions!$D$18</f>
        <v>0</v>
      </c>
      <c r="G20" s="50">
        <f>G19*Assumptions!$D$18</f>
        <v>0</v>
      </c>
      <c r="H20" s="50">
        <f>H19*Assumptions!$D$18</f>
        <v>0</v>
      </c>
      <c r="I20" s="50">
        <f>I19*Assumptions!$D$18</f>
        <v>0</v>
      </c>
      <c r="J20" s="50">
        <f>J19*Assumptions!$D$18</f>
        <v>0</v>
      </c>
      <c r="K20" s="50">
        <f>K19*Assumptions!$D$18</f>
        <v>0</v>
      </c>
      <c r="L20" s="50">
        <f>L19*Assumptions!$D$18</f>
        <v>0</v>
      </c>
      <c r="M20" s="50">
        <f>M19*Assumptions!$D$18</f>
        <v>0</v>
      </c>
      <c r="N20" s="50">
        <f>N19*Assumptions!$D$18</f>
        <v>0</v>
      </c>
      <c r="O20" s="50">
        <f>O19*Assumptions!$D$18</f>
        <v>0</v>
      </c>
      <c r="P20" s="43">
        <f>SUM(D20:O20)</f>
        <v>0</v>
      </c>
      <c r="Q20" s="14"/>
      <c r="R20" s="80" t="str">
        <f>A20</f>
        <v>Revenue Stream 4 - Cost of Goods Sold</v>
      </c>
      <c r="S20" s="121">
        <f>D19*Assumptions!$D$18</f>
        <v>0</v>
      </c>
      <c r="T20" s="121">
        <f>E19*Assumptions!$D$18</f>
        <v>0</v>
      </c>
      <c r="U20" s="121">
        <f>F19*Assumptions!$D$18</f>
        <v>0</v>
      </c>
      <c r="V20" s="121">
        <f>G19*Assumptions!$D$18</f>
        <v>0</v>
      </c>
      <c r="W20" s="121">
        <f>H19*Assumptions!$D$18</f>
        <v>0</v>
      </c>
      <c r="X20" s="121">
        <f>I19*Assumptions!$D$18</f>
        <v>0</v>
      </c>
      <c r="Y20" s="121">
        <f>J19*Assumptions!$D$18</f>
        <v>0</v>
      </c>
      <c r="Z20" s="121">
        <f>K19*Assumptions!$D$18</f>
        <v>0</v>
      </c>
      <c r="AA20" s="121">
        <f>L19*Assumptions!$D$18</f>
        <v>0</v>
      </c>
      <c r="AB20" s="121">
        <f>M19*Assumptions!$D$18</f>
        <v>0</v>
      </c>
      <c r="AC20" s="121">
        <f>N19*Assumptions!$D$18</f>
        <v>0</v>
      </c>
      <c r="AD20" s="107">
        <f>O19*Assumptions!$D$18</f>
        <v>0</v>
      </c>
      <c r="AE20" s="102">
        <f t="shared" si="4"/>
        <v>0</v>
      </c>
    </row>
    <row r="21" spans="1:31" x14ac:dyDescent="0.3">
      <c r="A21" s="76" t="str">
        <f>_xlfn.CONCAT($A$19, " - Gross Profit")</f>
        <v>Revenue Stream 4 - Gross Profit</v>
      </c>
      <c r="B21" s="30"/>
      <c r="C21" s="128"/>
      <c r="D21" s="71">
        <f t="shared" ref="D21:O21" si="9">D19-D20</f>
        <v>0</v>
      </c>
      <c r="E21" s="53">
        <f t="shared" si="9"/>
        <v>0</v>
      </c>
      <c r="F21" s="53">
        <f t="shared" si="9"/>
        <v>0</v>
      </c>
      <c r="G21" s="53">
        <f t="shared" si="9"/>
        <v>0</v>
      </c>
      <c r="H21" s="53">
        <f t="shared" si="9"/>
        <v>0</v>
      </c>
      <c r="I21" s="53">
        <f t="shared" si="9"/>
        <v>0</v>
      </c>
      <c r="J21" s="53">
        <f t="shared" si="9"/>
        <v>0</v>
      </c>
      <c r="K21" s="53">
        <f t="shared" si="9"/>
        <v>0</v>
      </c>
      <c r="L21" s="53">
        <f t="shared" si="9"/>
        <v>0</v>
      </c>
      <c r="M21" s="53">
        <f t="shared" si="9"/>
        <v>0</v>
      </c>
      <c r="N21" s="53">
        <f t="shared" si="9"/>
        <v>0</v>
      </c>
      <c r="O21" s="53">
        <f t="shared" si="9"/>
        <v>0</v>
      </c>
      <c r="P21" s="32">
        <f t="shared" ref="P21:P24" si="10">SUM(D21:O21)</f>
        <v>0</v>
      </c>
      <c r="Q21" s="14"/>
      <c r="R21" s="81" t="str">
        <f>A21</f>
        <v>Revenue Stream 4 - Gross Profit</v>
      </c>
      <c r="S21" s="109">
        <f>S19-S20</f>
        <v>0</v>
      </c>
      <c r="T21" s="109">
        <f t="shared" ref="T21:AD21" si="11">T19-T20</f>
        <v>0</v>
      </c>
      <c r="U21" s="109">
        <f t="shared" si="11"/>
        <v>0</v>
      </c>
      <c r="V21" s="109">
        <f t="shared" si="11"/>
        <v>0</v>
      </c>
      <c r="W21" s="109">
        <f t="shared" si="11"/>
        <v>0</v>
      </c>
      <c r="X21" s="109">
        <f t="shared" si="11"/>
        <v>0</v>
      </c>
      <c r="Y21" s="109">
        <f t="shared" si="11"/>
        <v>0</v>
      </c>
      <c r="Z21" s="109">
        <f t="shared" si="11"/>
        <v>0</v>
      </c>
      <c r="AA21" s="109">
        <f t="shared" si="11"/>
        <v>0</v>
      </c>
      <c r="AB21" s="109">
        <f t="shared" si="11"/>
        <v>0</v>
      </c>
      <c r="AC21" s="109">
        <f t="shared" si="11"/>
        <v>0</v>
      </c>
      <c r="AD21" s="110">
        <f t="shared" si="11"/>
        <v>0</v>
      </c>
      <c r="AE21" s="112">
        <f t="shared" si="4"/>
        <v>0</v>
      </c>
    </row>
    <row r="22" spans="1:31" x14ac:dyDescent="0.3">
      <c r="A22" s="46"/>
      <c r="B22" s="30"/>
      <c r="C22" s="128"/>
      <c r="D22" s="49"/>
      <c r="E22" s="49"/>
      <c r="F22" s="49"/>
      <c r="G22" s="49"/>
      <c r="H22" s="49"/>
      <c r="I22" s="49"/>
      <c r="J22" s="49"/>
      <c r="K22" s="49"/>
      <c r="L22" s="49"/>
      <c r="M22" s="49"/>
      <c r="N22" s="49"/>
      <c r="O22" s="49"/>
      <c r="P22" s="19"/>
      <c r="Q22" s="14"/>
      <c r="R22" s="20"/>
      <c r="S22" s="49"/>
      <c r="T22" s="49"/>
      <c r="U22" s="49"/>
      <c r="V22" s="49"/>
      <c r="W22" s="49"/>
      <c r="X22" s="49"/>
      <c r="Y22" s="49"/>
      <c r="Z22" s="49"/>
      <c r="AA22" s="49"/>
      <c r="AB22" s="49"/>
      <c r="AC22" s="49"/>
      <c r="AD22" s="49"/>
      <c r="AE22" s="15"/>
    </row>
    <row r="23" spans="1:31" x14ac:dyDescent="0.3">
      <c r="A23" s="138" t="s">
        <v>41</v>
      </c>
      <c r="B23" s="58"/>
      <c r="C23" s="128"/>
      <c r="D23" s="72">
        <f t="shared" ref="D23:O23" si="12">D7+D11+D15+D19</f>
        <v>0</v>
      </c>
      <c r="E23" s="50">
        <f t="shared" si="12"/>
        <v>0</v>
      </c>
      <c r="F23" s="50">
        <f t="shared" si="12"/>
        <v>0</v>
      </c>
      <c r="G23" s="50">
        <f t="shared" si="12"/>
        <v>0</v>
      </c>
      <c r="H23" s="50">
        <f t="shared" si="12"/>
        <v>0</v>
      </c>
      <c r="I23" s="50">
        <f t="shared" si="12"/>
        <v>0</v>
      </c>
      <c r="J23" s="50">
        <f t="shared" si="12"/>
        <v>0</v>
      </c>
      <c r="K23" s="50">
        <f t="shared" si="12"/>
        <v>0</v>
      </c>
      <c r="L23" s="50">
        <f t="shared" si="12"/>
        <v>0</v>
      </c>
      <c r="M23" s="50">
        <f t="shared" si="12"/>
        <v>0</v>
      </c>
      <c r="N23" s="50">
        <f t="shared" si="12"/>
        <v>0</v>
      </c>
      <c r="O23" s="51">
        <f t="shared" si="12"/>
        <v>0</v>
      </c>
      <c r="P23" s="43">
        <f t="shared" si="10"/>
        <v>0</v>
      </c>
      <c r="Q23" s="14"/>
      <c r="R23" s="80" t="str">
        <f>A23</f>
        <v>Total Revenue</v>
      </c>
      <c r="S23" s="82">
        <f>S7+S11+S15+S19</f>
        <v>0</v>
      </c>
      <c r="T23" s="82">
        <f t="shared" ref="T23:AD23" si="13">T7+T11+T15+T19</f>
        <v>0</v>
      </c>
      <c r="U23" s="82">
        <f t="shared" si="13"/>
        <v>0</v>
      </c>
      <c r="V23" s="82">
        <f t="shared" si="13"/>
        <v>0</v>
      </c>
      <c r="W23" s="82">
        <f t="shared" si="13"/>
        <v>0</v>
      </c>
      <c r="X23" s="82">
        <f t="shared" si="13"/>
        <v>0</v>
      </c>
      <c r="Y23" s="82">
        <f t="shared" si="13"/>
        <v>0</v>
      </c>
      <c r="Z23" s="82">
        <f t="shared" si="13"/>
        <v>0</v>
      </c>
      <c r="AA23" s="82">
        <f t="shared" si="13"/>
        <v>0</v>
      </c>
      <c r="AB23" s="82">
        <f t="shared" si="13"/>
        <v>0</v>
      </c>
      <c r="AC23" s="82">
        <f t="shared" si="13"/>
        <v>0</v>
      </c>
      <c r="AD23" s="104">
        <f t="shared" si="13"/>
        <v>0</v>
      </c>
      <c r="AE23" s="102">
        <f>SUM(S23:AD23)</f>
        <v>0</v>
      </c>
    </row>
    <row r="24" spans="1:31" x14ac:dyDescent="0.3">
      <c r="A24" s="138" t="s">
        <v>39</v>
      </c>
      <c r="B24" s="30"/>
      <c r="C24" s="128"/>
      <c r="D24" s="72">
        <f t="shared" ref="D24:O24" si="14">D8+D12+D16+D20</f>
        <v>0</v>
      </c>
      <c r="E24" s="50">
        <f t="shared" si="14"/>
        <v>0</v>
      </c>
      <c r="F24" s="50">
        <f t="shared" si="14"/>
        <v>0</v>
      </c>
      <c r="G24" s="50">
        <f t="shared" si="14"/>
        <v>0</v>
      </c>
      <c r="H24" s="50">
        <f t="shared" si="14"/>
        <v>0</v>
      </c>
      <c r="I24" s="50">
        <f t="shared" si="14"/>
        <v>0</v>
      </c>
      <c r="J24" s="50">
        <f t="shared" si="14"/>
        <v>0</v>
      </c>
      <c r="K24" s="50">
        <f t="shared" si="14"/>
        <v>0</v>
      </c>
      <c r="L24" s="50">
        <f t="shared" si="14"/>
        <v>0</v>
      </c>
      <c r="M24" s="50">
        <f t="shared" si="14"/>
        <v>0</v>
      </c>
      <c r="N24" s="50">
        <f t="shared" si="14"/>
        <v>0</v>
      </c>
      <c r="O24" s="50">
        <f t="shared" si="14"/>
        <v>0</v>
      </c>
      <c r="P24" s="43">
        <f t="shared" si="10"/>
        <v>0</v>
      </c>
      <c r="Q24" s="14"/>
      <c r="R24" s="80" t="str">
        <f>A24</f>
        <v>Total Cost of Goods Sold</v>
      </c>
      <c r="S24" s="106">
        <f>S8+S12+S16+S20</f>
        <v>0</v>
      </c>
      <c r="T24" s="106">
        <f t="shared" ref="T24:AD24" si="15">T8+T12+T16+T20</f>
        <v>0</v>
      </c>
      <c r="U24" s="106">
        <f t="shared" si="15"/>
        <v>0</v>
      </c>
      <c r="V24" s="106">
        <f t="shared" si="15"/>
        <v>0</v>
      </c>
      <c r="W24" s="106">
        <f t="shared" si="15"/>
        <v>0</v>
      </c>
      <c r="X24" s="106">
        <f t="shared" si="15"/>
        <v>0</v>
      </c>
      <c r="Y24" s="106">
        <f t="shared" si="15"/>
        <v>0</v>
      </c>
      <c r="Z24" s="106">
        <f t="shared" si="15"/>
        <v>0</v>
      </c>
      <c r="AA24" s="106">
        <f t="shared" si="15"/>
        <v>0</v>
      </c>
      <c r="AB24" s="106">
        <f t="shared" si="15"/>
        <v>0</v>
      </c>
      <c r="AC24" s="106">
        <f t="shared" si="15"/>
        <v>0</v>
      </c>
      <c r="AD24" s="107">
        <f t="shared" si="15"/>
        <v>0</v>
      </c>
      <c r="AE24" s="102">
        <f t="shared" ref="AE24:AE25" si="16">SUM(S24:AD24)</f>
        <v>0</v>
      </c>
    </row>
    <row r="25" spans="1:31" x14ac:dyDescent="0.3">
      <c r="A25" s="139" t="s">
        <v>40</v>
      </c>
      <c r="B25" s="137"/>
      <c r="C25" s="129"/>
      <c r="D25" s="71">
        <f>D9+D13+D17+D21</f>
        <v>0</v>
      </c>
      <c r="E25" s="53">
        <f t="shared" ref="E25:N25" si="17">E9+E13+E17+E21</f>
        <v>0</v>
      </c>
      <c r="F25" s="53">
        <f t="shared" si="17"/>
        <v>0</v>
      </c>
      <c r="G25" s="53">
        <f t="shared" si="17"/>
        <v>0</v>
      </c>
      <c r="H25" s="53">
        <f t="shared" si="17"/>
        <v>0</v>
      </c>
      <c r="I25" s="53">
        <f t="shared" si="17"/>
        <v>0</v>
      </c>
      <c r="J25" s="53">
        <f t="shared" si="17"/>
        <v>0</v>
      </c>
      <c r="K25" s="53">
        <f t="shared" si="17"/>
        <v>0</v>
      </c>
      <c r="L25" s="53">
        <f t="shared" si="17"/>
        <v>0</v>
      </c>
      <c r="M25" s="53">
        <f t="shared" si="17"/>
        <v>0</v>
      </c>
      <c r="N25" s="53">
        <f t="shared" si="17"/>
        <v>0</v>
      </c>
      <c r="O25" s="53">
        <f>O9+O13+O17+O21</f>
        <v>0</v>
      </c>
      <c r="P25" s="32">
        <f>SUM(D25:O25)</f>
        <v>0</v>
      </c>
      <c r="Q25" s="14"/>
      <c r="R25" s="81" t="str">
        <f>A25</f>
        <v>Gross Profit</v>
      </c>
      <c r="S25" s="113">
        <f>S9+S13+S17+S21</f>
        <v>0</v>
      </c>
      <c r="T25" s="113">
        <f t="shared" ref="T25:AD25" si="18">T9+T13+T17+T21</f>
        <v>0</v>
      </c>
      <c r="U25" s="113">
        <f t="shared" si="18"/>
        <v>0</v>
      </c>
      <c r="V25" s="113">
        <f t="shared" si="18"/>
        <v>0</v>
      </c>
      <c r="W25" s="113">
        <f t="shared" si="18"/>
        <v>0</v>
      </c>
      <c r="X25" s="113">
        <f t="shared" si="18"/>
        <v>0</v>
      </c>
      <c r="Y25" s="113">
        <f t="shared" si="18"/>
        <v>0</v>
      </c>
      <c r="Z25" s="113">
        <f t="shared" si="18"/>
        <v>0</v>
      </c>
      <c r="AA25" s="113">
        <f t="shared" si="18"/>
        <v>0</v>
      </c>
      <c r="AB25" s="113">
        <f t="shared" si="18"/>
        <v>0</v>
      </c>
      <c r="AC25" s="113">
        <f t="shared" si="18"/>
        <v>0</v>
      </c>
      <c r="AD25" s="114">
        <f t="shared" si="18"/>
        <v>0</v>
      </c>
      <c r="AE25" s="112">
        <f t="shared" si="16"/>
        <v>0</v>
      </c>
    </row>
    <row r="26" spans="1:31" x14ac:dyDescent="0.3">
      <c r="A26" s="16"/>
      <c r="B26" s="17"/>
      <c r="C26" s="129"/>
      <c r="D26" s="18"/>
      <c r="E26" s="18"/>
      <c r="F26" s="18"/>
      <c r="G26" s="18"/>
      <c r="H26" s="18"/>
      <c r="I26" s="18"/>
      <c r="J26" s="18"/>
      <c r="K26" s="18"/>
      <c r="L26" s="18"/>
      <c r="M26" s="18"/>
      <c r="N26" s="18"/>
      <c r="O26" s="18"/>
      <c r="P26" s="19"/>
      <c r="Q26" s="14"/>
      <c r="R26" s="20"/>
      <c r="S26" s="15"/>
      <c r="T26" s="15"/>
      <c r="U26" s="15"/>
      <c r="V26" s="15"/>
      <c r="W26" s="15"/>
      <c r="X26" s="15"/>
      <c r="Y26" s="15"/>
      <c r="Z26" s="15"/>
      <c r="AA26" s="15"/>
      <c r="AB26" s="15"/>
      <c r="AC26" s="15"/>
      <c r="AD26" s="15"/>
      <c r="AE26" s="15"/>
    </row>
    <row r="27" spans="1:31" x14ac:dyDescent="0.3">
      <c r="A27" s="16"/>
      <c r="B27" s="140" t="s">
        <v>76</v>
      </c>
      <c r="C27" s="129"/>
      <c r="D27" s="18"/>
      <c r="E27" s="18"/>
      <c r="F27" s="18"/>
      <c r="G27" s="18"/>
      <c r="H27" s="18"/>
      <c r="I27" s="18"/>
      <c r="J27" s="18"/>
      <c r="K27" s="18"/>
      <c r="L27" s="18"/>
      <c r="M27" s="18"/>
      <c r="N27" s="18"/>
      <c r="O27" s="18"/>
      <c r="P27" s="19"/>
      <c r="Q27" s="14"/>
      <c r="R27" s="20"/>
      <c r="S27" s="15"/>
      <c r="T27" s="15"/>
      <c r="U27" s="15"/>
      <c r="V27" s="15"/>
      <c r="W27" s="15"/>
      <c r="X27" s="15"/>
      <c r="Y27" s="15"/>
      <c r="Z27" s="15"/>
      <c r="AA27" s="15"/>
      <c r="AB27" s="15"/>
      <c r="AC27" s="15"/>
      <c r="AD27" s="15"/>
      <c r="AE27" s="15"/>
    </row>
    <row r="28" spans="1:31" x14ac:dyDescent="0.3">
      <c r="A28" s="37" t="s">
        <v>4</v>
      </c>
      <c r="B28" s="6"/>
      <c r="C28" s="128"/>
      <c r="D28" s="4"/>
      <c r="E28" s="4"/>
      <c r="F28" s="4"/>
      <c r="G28" s="4"/>
      <c r="H28" s="4"/>
      <c r="I28" s="4"/>
      <c r="J28" s="4"/>
      <c r="K28" s="4"/>
      <c r="L28" s="4"/>
      <c r="M28" s="4"/>
      <c r="N28" s="4"/>
      <c r="O28" s="4"/>
      <c r="P28" s="4"/>
      <c r="Q28" s="28"/>
      <c r="R28" s="9" t="str">
        <f t="shared" ref="R28:R36" si="19">A28</f>
        <v>Cash In</v>
      </c>
      <c r="S28" s="10"/>
      <c r="T28" s="10"/>
      <c r="U28" s="10"/>
      <c r="V28" s="10"/>
      <c r="W28" s="10"/>
      <c r="X28" s="10"/>
      <c r="Y28" s="10"/>
      <c r="Z28" s="10"/>
      <c r="AA28" s="10"/>
      <c r="AB28" s="10"/>
      <c r="AC28" s="10"/>
      <c r="AD28" s="10"/>
      <c r="AE28" s="10"/>
    </row>
    <row r="29" spans="1:31" x14ac:dyDescent="0.3">
      <c r="A29" s="138" t="s">
        <v>34</v>
      </c>
      <c r="B29" s="57"/>
      <c r="C29" s="89"/>
      <c r="D29" s="84">
        <f>D7*Assumptions!$D$22+Cashflow!D11*Assumptions!$D$23+Cashflow!D15*Assumptions!$D$24+Cashflow!D19*Assumptions!$D$25</f>
        <v>0</v>
      </c>
      <c r="E29" s="38">
        <f>E7*Assumptions!$D$22+Cashflow!E11*Assumptions!$D$23+Cashflow!E15*Assumptions!$D$24+Cashflow!E19*Assumptions!$D$25</f>
        <v>0</v>
      </c>
      <c r="F29" s="38">
        <f>F7*Assumptions!$D$22+Cashflow!F11*Assumptions!$D$23+Cashflow!F15*Assumptions!$D$24+Cashflow!F19*Assumptions!$D$25</f>
        <v>0</v>
      </c>
      <c r="G29" s="38">
        <f>G7*Assumptions!$D$22+Cashflow!G11*Assumptions!$D$23+Cashflow!G15*Assumptions!$D$24+Cashflow!G19*Assumptions!$D$25</f>
        <v>0</v>
      </c>
      <c r="H29" s="38">
        <f>H7*Assumptions!$D$22+Cashflow!H11*Assumptions!$D$23+Cashflow!H15*Assumptions!$D$24+Cashflow!H19*Assumptions!$D$25</f>
        <v>0</v>
      </c>
      <c r="I29" s="38">
        <f>I7*Assumptions!$D$22+Cashflow!I11*Assumptions!$D$23+Cashflow!I15*Assumptions!$D$24+Cashflow!I19*Assumptions!$D$25</f>
        <v>0</v>
      </c>
      <c r="J29" s="38">
        <f>J7*Assumptions!$D$22+Cashflow!J11*Assumptions!$D$23+Cashflow!J15*Assumptions!$D$24+Cashflow!J19*Assumptions!$D$25</f>
        <v>0</v>
      </c>
      <c r="K29" s="38">
        <f>K7*Assumptions!$D$22+Cashflow!K11*Assumptions!$D$23+Cashflow!K15*Assumptions!$D$24+Cashflow!K19*Assumptions!$D$25</f>
        <v>0</v>
      </c>
      <c r="L29" s="38">
        <f>L7*Assumptions!$D$22+Cashflow!L11*Assumptions!$D$23+Cashflow!L15*Assumptions!$D$24+Cashflow!L19*Assumptions!$D$25</f>
        <v>0</v>
      </c>
      <c r="M29" s="38">
        <f>M7*Assumptions!$D$22+Cashflow!M11*Assumptions!$D$23+Cashflow!M15*Assumptions!$D$24+Cashflow!M19*Assumptions!$D$25</f>
        <v>0</v>
      </c>
      <c r="N29" s="38">
        <f>N7*Assumptions!$D$22+Cashflow!N11*Assumptions!$D$23+Cashflow!N15*Assumptions!$D$24+Cashflow!N19*Assumptions!$D$25</f>
        <v>0</v>
      </c>
      <c r="O29" s="39">
        <f>O7*Assumptions!$D$22+Cashflow!O11*Assumptions!$D$23+Cashflow!O15*Assumptions!$D$24+Cashflow!O19*Assumptions!$D$25</f>
        <v>0</v>
      </c>
      <c r="P29" s="40">
        <f t="shared" ref="P29:P36" si="20">SUM(D29:O29)</f>
        <v>0</v>
      </c>
      <c r="Q29" s="28"/>
      <c r="R29" s="36" t="str">
        <f t="shared" si="19"/>
        <v>Cash From Sales</v>
      </c>
      <c r="S29" s="34">
        <f>S7*Assumptions!$D$22+Cashflow!S11*Assumptions!$D$23+Cashflow!S15*Assumptions!$D$24+Cashflow!S19*Assumptions!$D$25</f>
        <v>0</v>
      </c>
      <c r="T29" s="34">
        <f>T7*Assumptions!$D$22+Cashflow!T11*Assumptions!$D$23+Cashflow!T15*Assumptions!$D$24+Cashflow!T19*Assumptions!$D$25</f>
        <v>0</v>
      </c>
      <c r="U29" s="34">
        <f>U7*Assumptions!$D$22+Cashflow!U11*Assumptions!$D$23+Cashflow!U15*Assumptions!$D$24+Cashflow!U19*Assumptions!$D$25</f>
        <v>0</v>
      </c>
      <c r="V29" s="34">
        <f>V7*Assumptions!$D$22+Cashflow!V11*Assumptions!$D$23+Cashflow!V15*Assumptions!$D$24+Cashflow!V19*Assumptions!$D$25</f>
        <v>0</v>
      </c>
      <c r="W29" s="34">
        <f>W7*Assumptions!$D$22+Cashflow!W11*Assumptions!$D$23+Cashflow!W15*Assumptions!$D$24+Cashflow!W19*Assumptions!$D$25</f>
        <v>0</v>
      </c>
      <c r="X29" s="34">
        <f>X7*Assumptions!$D$22+Cashflow!X11*Assumptions!$D$23+Cashflow!X15*Assumptions!$D$24+Cashflow!X19*Assumptions!$D$25</f>
        <v>0</v>
      </c>
      <c r="Y29" s="34">
        <f>Y7*Assumptions!$D$22+Cashflow!Y11*Assumptions!$D$23+Cashflow!Y15*Assumptions!$D$24+Cashflow!Y19*Assumptions!$D$25</f>
        <v>0</v>
      </c>
      <c r="Z29" s="34">
        <f>Z7*Assumptions!$D$22+Cashflow!Z11*Assumptions!$D$23+Cashflow!Z15*Assumptions!$D$24+Cashflow!Z19*Assumptions!$D$25</f>
        <v>0</v>
      </c>
      <c r="AA29" s="34">
        <f>AA7*Assumptions!$D$22+Cashflow!AA11*Assumptions!$D$23+Cashflow!AA15*Assumptions!$D$24+Cashflow!AA19*Assumptions!$D$25</f>
        <v>0</v>
      </c>
      <c r="AB29" s="34">
        <f>AB7*Assumptions!$D$22+Cashflow!AB11*Assumptions!$D$23+Cashflow!AB15*Assumptions!$D$24+Cashflow!AB19*Assumptions!$D$25</f>
        <v>0</v>
      </c>
      <c r="AC29" s="34">
        <f>AC7*Assumptions!$D$22+Cashflow!AC11*Assumptions!$D$23+Cashflow!AC15*Assumptions!$D$24+Cashflow!AC19*Assumptions!$D$25</f>
        <v>0</v>
      </c>
      <c r="AD29" s="35">
        <f>AD7*Assumptions!$D$22+Cashflow!AD11*Assumptions!$D$23+Cashflow!AD15*Assumptions!$D$24+Cashflow!AD19*Assumptions!$D$25</f>
        <v>0</v>
      </c>
      <c r="AE29" s="102">
        <f>SUM(S29:AD29)</f>
        <v>0</v>
      </c>
    </row>
    <row r="30" spans="1:31" x14ac:dyDescent="0.3">
      <c r="A30" s="138" t="s">
        <v>31</v>
      </c>
      <c r="B30" s="57"/>
      <c r="C30" s="89"/>
      <c r="D30" s="70"/>
      <c r="E30" s="48">
        <f>D7*Assumptions!$E$22+D11*Assumptions!$E$23+D15*Assumptions!$E$24+Cashflow!D19*Assumptions!$E$25</f>
        <v>0</v>
      </c>
      <c r="F30" s="48">
        <f>E7*Assumptions!$E$22+E11*Assumptions!$E$23+E15*Assumptions!$E$24+Cashflow!E19*Assumptions!$E$25+D7*Assumptions!$F$22+Cashflow!D11*Assumptions!$F$23+Cashflow!D15*Assumptions!$F$24+D19*Assumptions!$F$25</f>
        <v>0</v>
      </c>
      <c r="G30" s="48">
        <f>F7*Assumptions!$E$22+F11*Assumptions!$E$23+F15*Assumptions!$E$24+Cashflow!F19*Assumptions!$E$25+E7*Assumptions!$F$22+Cashflow!E11*Assumptions!$F$23+Cashflow!E15*Assumptions!$F$24+E19*Assumptions!$F$25+D7*Assumptions!$G$22+D11*Assumptions!$G$23+D15*Assumptions!$G$24+Cashflow!D19*Assumptions!$G$25</f>
        <v>0</v>
      </c>
      <c r="H30" s="48">
        <f>G7*Assumptions!$E$22+G11*Assumptions!$E$23+G15*Assumptions!$E$24+Cashflow!G19*Assumptions!$E$25+F7*Assumptions!$F$22+Cashflow!F11*Assumptions!$F$23+Cashflow!F15*Assumptions!$F$24+F19*Assumptions!$F$25+E7*Assumptions!$G$22+E11*Assumptions!$G$23+E15*Assumptions!$G$24+Cashflow!E19*Assumptions!$G$25</f>
        <v>0</v>
      </c>
      <c r="I30" s="48">
        <f>H7*Assumptions!$E$22+H11*Assumptions!$E$23+H15*Assumptions!$E$24+Cashflow!H19*Assumptions!$E$25+G7*Assumptions!$F$22+Cashflow!G11*Assumptions!$F$23+Cashflow!G15*Assumptions!$F$24+G19*Assumptions!$F$25+F7*Assumptions!$G$22+F11*Assumptions!$G$23+F15*Assumptions!$G$24+Cashflow!F19*Assumptions!$G$25</f>
        <v>0</v>
      </c>
      <c r="J30" s="48">
        <f>I7*Assumptions!$E$22+I11*Assumptions!$E$23+I15*Assumptions!$E$24+Cashflow!I19*Assumptions!$E$25+H7*Assumptions!$F$22+Cashflow!H11*Assumptions!$F$23+Cashflow!H15*Assumptions!$F$24+H19*Assumptions!$F$25+G7*Assumptions!$G$22+G11*Assumptions!$G$23+G15*Assumptions!$G$24+Cashflow!G19*Assumptions!$G$25</f>
        <v>0</v>
      </c>
      <c r="K30" s="48">
        <f>J7*Assumptions!$E$22+J11*Assumptions!$E$23+J15*Assumptions!$E$24+Cashflow!J19*Assumptions!$E$25+I7*Assumptions!$F$22+Cashflow!I11*Assumptions!$F$23+Cashflow!I15*Assumptions!$F$24+I19*Assumptions!$F$25+H7*Assumptions!$G$22+H11*Assumptions!$G$23+H15*Assumptions!$G$24+Cashflow!H19*Assumptions!$G$25</f>
        <v>0</v>
      </c>
      <c r="L30" s="48">
        <f>K7*Assumptions!$E$22+K11*Assumptions!$E$23+K15*Assumptions!$E$24+Cashflow!K19*Assumptions!$E$25+J7*Assumptions!$F$22+Cashflow!J11*Assumptions!$F$23+Cashflow!J15*Assumptions!$F$24+J19*Assumptions!$F$25+I7*Assumptions!$G$22+I11*Assumptions!$G$23+I15*Assumptions!$G$24+Cashflow!I19*Assumptions!$G$25</f>
        <v>0</v>
      </c>
      <c r="M30" s="48">
        <f>L7*Assumptions!$E$22+L11*Assumptions!$E$23+L15*Assumptions!$E$24+Cashflow!L19*Assumptions!$E$25+K7*Assumptions!$F$22+Cashflow!K11*Assumptions!$F$23+Cashflow!K15*Assumptions!$F$24+K19*Assumptions!$F$25+J7*Assumptions!$G$22+J11*Assumptions!$G$23+J15*Assumptions!$G$24+Cashflow!J19*Assumptions!$G$25</f>
        <v>0</v>
      </c>
      <c r="N30" s="48">
        <f>M7*Assumptions!$E$22+M11*Assumptions!$E$23+M15*Assumptions!$E$24+Cashflow!M19*Assumptions!$E$25+L7*Assumptions!$F$22+Cashflow!L11*Assumptions!$F$23+Cashflow!L15*Assumptions!$F$24+L19*Assumptions!$F$25+K7*Assumptions!$G$22+K11*Assumptions!$G$23+K15*Assumptions!$G$24+Cashflow!K19*Assumptions!$G$25</f>
        <v>0</v>
      </c>
      <c r="O30" s="83">
        <f>N7*Assumptions!$E$22+N11*Assumptions!$E$23+N15*Assumptions!$E$24+Cashflow!N19*Assumptions!$E$25+M7*Assumptions!$F$22+Cashflow!M11*Assumptions!$F$23+Cashflow!M15*Assumptions!$F$24+M19*Assumptions!$F$25+L7*Assumptions!$G$22+L11*Assumptions!$G$23+L15*Assumptions!$G$24+Cashflow!L19*Assumptions!$G$25</f>
        <v>0</v>
      </c>
      <c r="P30" s="33">
        <f t="shared" si="20"/>
        <v>0</v>
      </c>
      <c r="Q30" s="28"/>
      <c r="R30" s="36" t="str">
        <f t="shared" si="19"/>
        <v>Receivables Collected</v>
      </c>
      <c r="S30" s="48">
        <f>O7*Assumptions!$E$22+O11*Assumptions!$E$23+O15*Assumptions!$E$24+Cashflow!O19*Assumptions!$E$25+N7*Assumptions!$F$22+Cashflow!N11*Assumptions!$F$23+Cashflow!N15*Assumptions!$F$24+N19*Assumptions!$F$25+M7*Assumptions!$G$22+M11*Assumptions!$G$23+M15*Assumptions!$G$24+Cashflow!M19*Assumptions!$G$25</f>
        <v>0</v>
      </c>
      <c r="T30" s="48">
        <f>S7*Assumptions!$E$22+S11*Assumptions!$E$23+S15*Assumptions!$E$24+Cashflow!S19*Assumptions!$E$25+O7*Assumptions!$F$22+Cashflow!O11*Assumptions!$F$23+Cashflow!O15*Assumptions!$F$24+O19*Assumptions!$F$25+N7*Assumptions!$G$22+N11*Assumptions!$G$23+N15*Assumptions!$G$24+Cashflow!N19*Assumptions!$G$25</f>
        <v>0</v>
      </c>
      <c r="U30" s="48">
        <f>T7*Assumptions!$E$22+T11*Assumptions!$E$23+T15*Assumptions!$E$24+Cashflow!T19*Assumptions!$E$25+S7*Assumptions!$F$22+Cashflow!S11*Assumptions!$F$23+Cashflow!S15*Assumptions!$F$24+S19*Assumptions!$F$25+O7*Assumptions!$G$22+O11*Assumptions!$G$23+O15*Assumptions!$G$24+Cashflow!O19*Assumptions!$G$25</f>
        <v>0</v>
      </c>
      <c r="V30" s="48">
        <f>U7*Assumptions!$E$22+U11*Assumptions!$E$23+U15*Assumptions!$E$24+Cashflow!U19*Assumptions!$E$25+T7*Assumptions!$F$22+Cashflow!T11*Assumptions!$F$23+Cashflow!T15*Assumptions!$F$24+T19*Assumptions!$F$25+S7*Assumptions!$G$22+S11*Assumptions!$G$23+S15*Assumptions!$G$24+Cashflow!S19*Assumptions!$G$25</f>
        <v>0</v>
      </c>
      <c r="W30" s="48">
        <f>V7*Assumptions!$E$22+V11*Assumptions!$E$23+V15*Assumptions!$E$24+Cashflow!V19*Assumptions!$E$25+U7*Assumptions!$F$22+Cashflow!U11*Assumptions!$F$23+Cashflow!U15*Assumptions!$F$24+U19*Assumptions!$F$25+T7*Assumptions!$G$22+T11*Assumptions!$G$23+T15*Assumptions!$G$24+Cashflow!T19*Assumptions!$G$25</f>
        <v>0</v>
      </c>
      <c r="X30" s="48">
        <f>W7*Assumptions!$E$22+W11*Assumptions!$E$23+W15*Assumptions!$E$24+Cashflow!W19*Assumptions!$E$25+V7*Assumptions!$F$22+Cashflow!V11*Assumptions!$F$23+Cashflow!V15*Assumptions!$F$24+V19*Assumptions!$F$25+U7*Assumptions!$G$22+U11*Assumptions!$G$23+U15*Assumptions!$G$24+Cashflow!U19*Assumptions!$G$25</f>
        <v>0</v>
      </c>
      <c r="Y30" s="48">
        <f>X7*Assumptions!$E$22+X11*Assumptions!$E$23+X15*Assumptions!$E$24+Cashflow!X19*Assumptions!$E$25+W7*Assumptions!$F$22+Cashflow!W11*Assumptions!$F$23+Cashflow!W15*Assumptions!$F$24+W19*Assumptions!$F$25+V7*Assumptions!$G$22+V11*Assumptions!$G$23+V15*Assumptions!$G$24+Cashflow!V19*Assumptions!$G$25</f>
        <v>0</v>
      </c>
      <c r="Z30" s="48">
        <f>Y7*Assumptions!$E$22+Y11*Assumptions!$E$23+Y15*Assumptions!$E$24+Cashflow!Y19*Assumptions!$E$25+X7*Assumptions!$F$22+Cashflow!X11*Assumptions!$F$23+Cashflow!X15*Assumptions!$F$24+X19*Assumptions!$F$25+W7*Assumptions!$G$22+W11*Assumptions!$G$23+W15*Assumptions!$G$24+Cashflow!W19*Assumptions!$G$25</f>
        <v>0</v>
      </c>
      <c r="AA30" s="48">
        <f>Z7*Assumptions!$E$22+Z11*Assumptions!$E$23+Z15*Assumptions!$E$24+Cashflow!Z19*Assumptions!$E$25+Y7*Assumptions!$F$22+Cashflow!Y11*Assumptions!$F$23+Cashflow!Y15*Assumptions!$F$24+Y19*Assumptions!$F$25+X7*Assumptions!$G$22+X11*Assumptions!$G$23+X15*Assumptions!$G$24+Cashflow!X19*Assumptions!$G$25</f>
        <v>0</v>
      </c>
      <c r="AB30" s="48">
        <f>AA7*Assumptions!$E$22+AA11*Assumptions!$E$23+AA15*Assumptions!$E$24+Cashflow!AA19*Assumptions!$E$25+Z7*Assumptions!$F$22+Cashflow!Z11*Assumptions!$F$23+Cashflow!Z15*Assumptions!$F$24+Z19*Assumptions!$F$25+Y7*Assumptions!$G$22+Y11*Assumptions!$G$23+Y15*Assumptions!$G$24+Cashflow!Y19*Assumptions!$G$25</f>
        <v>0</v>
      </c>
      <c r="AC30" s="48">
        <f>AB7*Assumptions!$E$22+AB11*Assumptions!$E$23+AB15*Assumptions!$E$24+Cashflow!AB19*Assumptions!$E$25+AA7*Assumptions!$F$22+Cashflow!AA11*Assumptions!$F$23+Cashflow!AA15*Assumptions!$F$24+AA19*Assumptions!$F$25+Z7*Assumptions!$G$22+Z11*Assumptions!$G$23+Z15*Assumptions!$G$24+Cashflow!Z19*Assumptions!$G$25</f>
        <v>0</v>
      </c>
      <c r="AD30" s="83">
        <f>AC7*Assumptions!$E$22+AC11*Assumptions!$E$23+AC15*Assumptions!$E$24+Cashflow!AC19*Assumptions!$E$25+AB7*Assumptions!$F$22+Cashflow!AB11*Assumptions!$F$23+Cashflow!AB15*Assumptions!$F$24+AB19*Assumptions!$F$25+AA7*Assumptions!$G$22+AA11*Assumptions!$G$23+AA15*Assumptions!$G$24+Cashflow!AA19*Assumptions!$G$25</f>
        <v>0</v>
      </c>
      <c r="AE30" s="102">
        <f t="shared" ref="AE30:AE35" si="21">SUM(S30:AD30)</f>
        <v>0</v>
      </c>
    </row>
    <row r="31" spans="1:31" x14ac:dyDescent="0.3">
      <c r="A31" s="64" t="s">
        <v>32</v>
      </c>
      <c r="B31" s="159">
        <v>0</v>
      </c>
      <c r="C31" s="89"/>
      <c r="D31" s="158">
        <v>0</v>
      </c>
      <c r="E31" s="150">
        <v>0</v>
      </c>
      <c r="F31" s="150">
        <v>0</v>
      </c>
      <c r="G31" s="150">
        <v>0</v>
      </c>
      <c r="H31" s="150">
        <v>0</v>
      </c>
      <c r="I31" s="150">
        <v>0</v>
      </c>
      <c r="J31" s="150">
        <v>0</v>
      </c>
      <c r="K31" s="150">
        <v>0</v>
      </c>
      <c r="L31" s="150">
        <v>0</v>
      </c>
      <c r="M31" s="150">
        <v>0</v>
      </c>
      <c r="N31" s="150">
        <v>0</v>
      </c>
      <c r="O31" s="150">
        <v>0</v>
      </c>
      <c r="P31" s="91">
        <f t="shared" si="20"/>
        <v>0</v>
      </c>
      <c r="Q31" s="29"/>
      <c r="R31" s="36" t="str">
        <f t="shared" si="19"/>
        <v>Loan Injections</v>
      </c>
      <c r="S31" s="160">
        <v>0</v>
      </c>
      <c r="T31" s="160">
        <v>0</v>
      </c>
      <c r="U31" s="160">
        <v>0</v>
      </c>
      <c r="V31" s="160">
        <v>0</v>
      </c>
      <c r="W31" s="160">
        <v>0</v>
      </c>
      <c r="X31" s="160">
        <v>0</v>
      </c>
      <c r="Y31" s="160">
        <v>0</v>
      </c>
      <c r="Z31" s="160">
        <v>0</v>
      </c>
      <c r="AA31" s="160">
        <v>0</v>
      </c>
      <c r="AB31" s="160">
        <v>0</v>
      </c>
      <c r="AC31" s="160">
        <v>0</v>
      </c>
      <c r="AD31" s="161">
        <v>0</v>
      </c>
      <c r="AE31" s="102">
        <f t="shared" si="21"/>
        <v>0</v>
      </c>
    </row>
    <row r="32" spans="1:31" x14ac:dyDescent="0.3">
      <c r="A32" s="66" t="s">
        <v>5</v>
      </c>
      <c r="B32" s="159">
        <v>0</v>
      </c>
      <c r="C32" s="89"/>
      <c r="D32" s="158">
        <v>0</v>
      </c>
      <c r="E32" s="150">
        <v>0</v>
      </c>
      <c r="F32" s="150">
        <v>0</v>
      </c>
      <c r="G32" s="150">
        <v>0</v>
      </c>
      <c r="H32" s="150">
        <v>0</v>
      </c>
      <c r="I32" s="150">
        <v>0</v>
      </c>
      <c r="J32" s="150">
        <v>0</v>
      </c>
      <c r="K32" s="150">
        <v>0</v>
      </c>
      <c r="L32" s="150">
        <v>0</v>
      </c>
      <c r="M32" s="150">
        <v>0</v>
      </c>
      <c r="N32" s="150">
        <v>0</v>
      </c>
      <c r="O32" s="150">
        <v>0</v>
      </c>
      <c r="P32" s="91">
        <f t="shared" si="20"/>
        <v>0</v>
      </c>
      <c r="Q32" s="29"/>
      <c r="R32" s="36" t="str">
        <f t="shared" si="19"/>
        <v>Personal Cash Invested</v>
      </c>
      <c r="S32" s="160">
        <v>0</v>
      </c>
      <c r="T32" s="160">
        <v>0</v>
      </c>
      <c r="U32" s="160">
        <v>0</v>
      </c>
      <c r="V32" s="160">
        <v>0</v>
      </c>
      <c r="W32" s="160">
        <v>0</v>
      </c>
      <c r="X32" s="160">
        <v>0</v>
      </c>
      <c r="Y32" s="160">
        <v>0</v>
      </c>
      <c r="Z32" s="160">
        <v>0</v>
      </c>
      <c r="AA32" s="160">
        <v>0</v>
      </c>
      <c r="AB32" s="160">
        <v>0</v>
      </c>
      <c r="AC32" s="160">
        <v>0</v>
      </c>
      <c r="AD32" s="161">
        <v>0</v>
      </c>
      <c r="AE32" s="102">
        <f t="shared" si="21"/>
        <v>0</v>
      </c>
    </row>
    <row r="33" spans="1:31" x14ac:dyDescent="0.3">
      <c r="A33" s="67" t="s">
        <v>114</v>
      </c>
      <c r="B33" s="159">
        <v>0</v>
      </c>
      <c r="C33" s="89"/>
      <c r="D33" s="158">
        <v>0</v>
      </c>
      <c r="E33" s="158">
        <v>0</v>
      </c>
      <c r="F33" s="158">
        <v>0</v>
      </c>
      <c r="G33" s="158">
        <v>0</v>
      </c>
      <c r="H33" s="158">
        <v>0</v>
      </c>
      <c r="I33" s="158">
        <v>0</v>
      </c>
      <c r="J33" s="158">
        <v>0</v>
      </c>
      <c r="K33" s="158">
        <v>0</v>
      </c>
      <c r="L33" s="158">
        <v>0</v>
      </c>
      <c r="M33" s="158">
        <v>0</v>
      </c>
      <c r="N33" s="150">
        <v>0</v>
      </c>
      <c r="O33" s="158">
        <v>0</v>
      </c>
      <c r="P33" s="91">
        <f t="shared" si="20"/>
        <v>0</v>
      </c>
      <c r="Q33" s="29"/>
      <c r="R33" s="36" t="str">
        <f t="shared" si="19"/>
        <v>Family and Friends</v>
      </c>
      <c r="S33" s="160">
        <v>0</v>
      </c>
      <c r="T33" s="160">
        <v>0</v>
      </c>
      <c r="U33" s="160">
        <v>0</v>
      </c>
      <c r="V33" s="160">
        <v>0</v>
      </c>
      <c r="W33" s="160">
        <v>0</v>
      </c>
      <c r="X33" s="160">
        <v>0</v>
      </c>
      <c r="Y33" s="160">
        <v>0</v>
      </c>
      <c r="Z33" s="160">
        <v>0</v>
      </c>
      <c r="AA33" s="160">
        <v>0</v>
      </c>
      <c r="AB33" s="160">
        <v>0</v>
      </c>
      <c r="AC33" s="160">
        <v>0</v>
      </c>
      <c r="AD33" s="160">
        <v>0</v>
      </c>
      <c r="AE33" s="102">
        <f t="shared" si="21"/>
        <v>0</v>
      </c>
    </row>
    <row r="34" spans="1:31" x14ac:dyDescent="0.3">
      <c r="A34" s="67" t="s">
        <v>49</v>
      </c>
      <c r="B34" s="159">
        <v>0</v>
      </c>
      <c r="C34" s="89"/>
      <c r="D34" s="158">
        <v>0</v>
      </c>
      <c r="E34" s="150">
        <v>0</v>
      </c>
      <c r="F34" s="150">
        <v>0</v>
      </c>
      <c r="G34" s="150">
        <v>0</v>
      </c>
      <c r="H34" s="150">
        <v>0</v>
      </c>
      <c r="I34" s="150">
        <v>0</v>
      </c>
      <c r="J34" s="150">
        <v>0</v>
      </c>
      <c r="K34" s="150">
        <v>0</v>
      </c>
      <c r="L34" s="150">
        <v>0</v>
      </c>
      <c r="M34" s="150">
        <v>0</v>
      </c>
      <c r="N34" s="150">
        <v>0</v>
      </c>
      <c r="O34" s="150">
        <v>0</v>
      </c>
      <c r="P34" s="91">
        <f t="shared" si="20"/>
        <v>0</v>
      </c>
      <c r="Q34" s="29"/>
      <c r="R34" s="36" t="str">
        <f t="shared" si="19"/>
        <v>Grants (non-repayable)</v>
      </c>
      <c r="S34" s="160">
        <v>0</v>
      </c>
      <c r="T34" s="160">
        <v>0</v>
      </c>
      <c r="U34" s="160">
        <v>0</v>
      </c>
      <c r="V34" s="160">
        <v>0</v>
      </c>
      <c r="W34" s="160">
        <v>0</v>
      </c>
      <c r="X34" s="160">
        <v>0</v>
      </c>
      <c r="Y34" s="160">
        <v>0</v>
      </c>
      <c r="Z34" s="160">
        <v>0</v>
      </c>
      <c r="AA34" s="160">
        <v>0</v>
      </c>
      <c r="AB34" s="160">
        <v>0</v>
      </c>
      <c r="AC34" s="160">
        <v>0</v>
      </c>
      <c r="AD34" s="161">
        <v>0</v>
      </c>
      <c r="AE34" s="102">
        <f t="shared" si="21"/>
        <v>0</v>
      </c>
    </row>
    <row r="35" spans="1:31" x14ac:dyDescent="0.3">
      <c r="A35" s="153" t="s">
        <v>17</v>
      </c>
      <c r="B35" s="154">
        <v>0</v>
      </c>
      <c r="C35" s="155"/>
      <c r="D35" s="156">
        <v>0</v>
      </c>
      <c r="E35" s="157">
        <v>0</v>
      </c>
      <c r="F35" s="157">
        <v>0</v>
      </c>
      <c r="G35" s="157">
        <v>0</v>
      </c>
      <c r="H35" s="157">
        <v>0</v>
      </c>
      <c r="I35" s="157">
        <v>0</v>
      </c>
      <c r="J35" s="157">
        <v>0</v>
      </c>
      <c r="K35" s="157">
        <v>0</v>
      </c>
      <c r="L35" s="157">
        <v>0</v>
      </c>
      <c r="M35" s="157">
        <v>0</v>
      </c>
      <c r="N35" s="150">
        <v>0</v>
      </c>
      <c r="O35" s="157">
        <v>0</v>
      </c>
      <c r="P35" s="92">
        <f t="shared" si="20"/>
        <v>0</v>
      </c>
      <c r="Q35" s="29"/>
      <c r="R35" s="36" t="str">
        <f t="shared" si="19"/>
        <v xml:space="preserve">Other - </v>
      </c>
      <c r="S35" s="162">
        <v>0</v>
      </c>
      <c r="T35" s="162">
        <v>0</v>
      </c>
      <c r="U35" s="162">
        <v>0</v>
      </c>
      <c r="V35" s="162">
        <v>0</v>
      </c>
      <c r="W35" s="162">
        <v>0</v>
      </c>
      <c r="X35" s="162">
        <v>0</v>
      </c>
      <c r="Y35" s="162">
        <v>0</v>
      </c>
      <c r="Z35" s="162">
        <v>0</v>
      </c>
      <c r="AA35" s="162">
        <v>0</v>
      </c>
      <c r="AB35" s="162">
        <v>0</v>
      </c>
      <c r="AC35" s="162">
        <v>0</v>
      </c>
      <c r="AD35" s="163">
        <v>0</v>
      </c>
      <c r="AE35" s="103">
        <f t="shared" si="21"/>
        <v>0</v>
      </c>
    </row>
    <row r="36" spans="1:31" x14ac:dyDescent="0.3">
      <c r="A36" s="65" t="s">
        <v>33</v>
      </c>
      <c r="B36" s="134">
        <f>SUM(B29:B35)</f>
        <v>0</v>
      </c>
      <c r="C36" s="135"/>
      <c r="D36" s="117">
        <f>SUM(D29:D35)</f>
        <v>0</v>
      </c>
      <c r="E36" s="118">
        <f t="shared" ref="E36:O36" si="22">SUM(E29:E35)</f>
        <v>0</v>
      </c>
      <c r="F36" s="118">
        <f t="shared" si="22"/>
        <v>0</v>
      </c>
      <c r="G36" s="118">
        <f t="shared" si="22"/>
        <v>0</v>
      </c>
      <c r="H36" s="118">
        <f t="shared" si="22"/>
        <v>0</v>
      </c>
      <c r="I36" s="118">
        <f t="shared" si="22"/>
        <v>0</v>
      </c>
      <c r="J36" s="118">
        <f t="shared" si="22"/>
        <v>0</v>
      </c>
      <c r="K36" s="118">
        <f t="shared" si="22"/>
        <v>0</v>
      </c>
      <c r="L36" s="118">
        <f t="shared" si="22"/>
        <v>0</v>
      </c>
      <c r="M36" s="118">
        <f t="shared" si="22"/>
        <v>0</v>
      </c>
      <c r="N36" s="118">
        <f t="shared" si="22"/>
        <v>0</v>
      </c>
      <c r="O36" s="119">
        <f t="shared" si="22"/>
        <v>0</v>
      </c>
      <c r="P36" s="32">
        <f t="shared" si="20"/>
        <v>0</v>
      </c>
      <c r="Q36" s="29"/>
      <c r="R36" s="54" t="str">
        <f t="shared" si="19"/>
        <v>Total Cash In</v>
      </c>
      <c r="S36" s="115">
        <f>SUM(S29:S35)</f>
        <v>0</v>
      </c>
      <c r="T36" s="115">
        <f t="shared" ref="T36:AD36" si="23">SUM(T29:T35)</f>
        <v>0</v>
      </c>
      <c r="U36" s="115">
        <f t="shared" si="23"/>
        <v>0</v>
      </c>
      <c r="V36" s="115">
        <f t="shared" si="23"/>
        <v>0</v>
      </c>
      <c r="W36" s="115">
        <f t="shared" si="23"/>
        <v>0</v>
      </c>
      <c r="X36" s="115">
        <f t="shared" si="23"/>
        <v>0</v>
      </c>
      <c r="Y36" s="115">
        <f t="shared" si="23"/>
        <v>0</v>
      </c>
      <c r="Z36" s="115">
        <f t="shared" si="23"/>
        <v>0</v>
      </c>
      <c r="AA36" s="115">
        <f t="shared" si="23"/>
        <v>0</v>
      </c>
      <c r="AB36" s="115">
        <f t="shared" si="23"/>
        <v>0</v>
      </c>
      <c r="AC36" s="115">
        <f t="shared" si="23"/>
        <v>0</v>
      </c>
      <c r="AD36" s="116">
        <f t="shared" si="23"/>
        <v>0</v>
      </c>
      <c r="AE36" s="13">
        <f>SUM(S36:AD36)</f>
        <v>0</v>
      </c>
    </row>
    <row r="37" spans="1:31" s="23" customFormat="1" x14ac:dyDescent="0.3">
      <c r="A37" s="16"/>
      <c r="B37" s="17"/>
      <c r="C37" s="129"/>
      <c r="D37" s="18"/>
      <c r="E37" s="18"/>
      <c r="F37" s="18"/>
      <c r="G37" s="18"/>
      <c r="H37" s="18"/>
      <c r="I37" s="18"/>
      <c r="J37" s="18"/>
      <c r="K37" s="18"/>
      <c r="L37" s="18"/>
      <c r="M37" s="18"/>
      <c r="N37" s="18"/>
      <c r="O37" s="18"/>
      <c r="P37" s="19"/>
      <c r="Q37" s="29"/>
      <c r="R37" s="20"/>
      <c r="S37" s="15"/>
      <c r="T37" s="15"/>
      <c r="U37" s="15"/>
      <c r="V37" s="15"/>
      <c r="W37" s="15"/>
      <c r="X37" s="15"/>
      <c r="Y37" s="15"/>
      <c r="Z37" s="15"/>
      <c r="AA37" s="15"/>
      <c r="AB37" s="15"/>
      <c r="AC37" s="15"/>
      <c r="AD37" s="15"/>
      <c r="AE37" s="15"/>
    </row>
    <row r="38" spans="1:31" s="23" customFormat="1" x14ac:dyDescent="0.3">
      <c r="A38" s="16"/>
      <c r="B38" s="232" t="s">
        <v>0</v>
      </c>
      <c r="C38" s="133"/>
      <c r="D38" s="141" t="str">
        <f>D5</f>
        <v>May</v>
      </c>
      <c r="E38" s="141" t="str">
        <f t="shared" ref="E38:P38" si="24">E5</f>
        <v>Jun</v>
      </c>
      <c r="F38" s="141" t="str">
        <f t="shared" si="24"/>
        <v>Jul</v>
      </c>
      <c r="G38" s="141" t="str">
        <f t="shared" si="24"/>
        <v>Aug</v>
      </c>
      <c r="H38" s="141" t="str">
        <f t="shared" si="24"/>
        <v>Sep</v>
      </c>
      <c r="I38" s="141" t="str">
        <f t="shared" si="24"/>
        <v>Oct</v>
      </c>
      <c r="J38" s="141" t="str">
        <f t="shared" si="24"/>
        <v>Nov</v>
      </c>
      <c r="K38" s="141" t="str">
        <f t="shared" si="24"/>
        <v>Dec</v>
      </c>
      <c r="L38" s="141" t="str">
        <f t="shared" si="24"/>
        <v>Jan</v>
      </c>
      <c r="M38" s="141" t="str">
        <f t="shared" si="24"/>
        <v>Feb</v>
      </c>
      <c r="N38" s="141" t="str">
        <f t="shared" si="24"/>
        <v>Mar</v>
      </c>
      <c r="O38" s="141" t="str">
        <f t="shared" si="24"/>
        <v>Apr</v>
      </c>
      <c r="P38" s="62" t="str">
        <f t="shared" si="24"/>
        <v>Total</v>
      </c>
      <c r="Q38" s="29"/>
      <c r="R38" s="20"/>
      <c r="S38" s="147" t="str">
        <f>S5</f>
        <v>May</v>
      </c>
      <c r="T38" s="147" t="str">
        <f t="shared" ref="T38:AE38" si="25">T5</f>
        <v>Jun</v>
      </c>
      <c r="U38" s="147" t="str">
        <f t="shared" si="25"/>
        <v>Jul</v>
      </c>
      <c r="V38" s="147" t="str">
        <f t="shared" si="25"/>
        <v>Aug</v>
      </c>
      <c r="W38" s="147" t="str">
        <f t="shared" si="25"/>
        <v>Sep</v>
      </c>
      <c r="X38" s="147" t="str">
        <f t="shared" si="25"/>
        <v>Oct</v>
      </c>
      <c r="Y38" s="147" t="str">
        <f t="shared" si="25"/>
        <v>Nov</v>
      </c>
      <c r="Z38" s="147" t="str">
        <f t="shared" si="25"/>
        <v>Dec</v>
      </c>
      <c r="AA38" s="147" t="str">
        <f t="shared" si="25"/>
        <v>Jan</v>
      </c>
      <c r="AB38" s="147" t="str">
        <f t="shared" si="25"/>
        <v>Feb</v>
      </c>
      <c r="AC38" s="147" t="str">
        <f t="shared" si="25"/>
        <v>Mar</v>
      </c>
      <c r="AD38" s="147" t="str">
        <f t="shared" si="25"/>
        <v>Apr</v>
      </c>
      <c r="AE38" s="147" t="str">
        <f t="shared" si="25"/>
        <v>Total</v>
      </c>
    </row>
    <row r="39" spans="1:31" x14ac:dyDescent="0.3">
      <c r="A39" s="235" t="s">
        <v>7</v>
      </c>
      <c r="B39" s="233"/>
      <c r="C39" s="128"/>
      <c r="D39" s="215" t="s">
        <v>3</v>
      </c>
      <c r="E39" s="215" t="s">
        <v>3</v>
      </c>
      <c r="F39" s="215" t="s">
        <v>3</v>
      </c>
      <c r="G39" s="215" t="s">
        <v>3</v>
      </c>
      <c r="H39" s="215" t="s">
        <v>6</v>
      </c>
      <c r="I39" s="215" t="s">
        <v>6</v>
      </c>
      <c r="J39" s="215" t="s">
        <v>3</v>
      </c>
      <c r="K39" s="215" t="s">
        <v>3</v>
      </c>
      <c r="L39" s="215" t="s">
        <v>3</v>
      </c>
      <c r="M39" s="215"/>
      <c r="N39" s="215"/>
      <c r="O39" s="215" t="s">
        <v>3</v>
      </c>
      <c r="P39" s="215" t="s">
        <v>3</v>
      </c>
      <c r="Q39" s="59"/>
      <c r="R39" s="248" t="str">
        <f t="shared" ref="R39:R48" si="26">A39</f>
        <v>Cash Out/Expenses</v>
      </c>
      <c r="S39" s="215"/>
      <c r="T39" s="215"/>
      <c r="U39" s="215"/>
      <c r="V39" s="215"/>
      <c r="W39" s="215"/>
      <c r="X39" s="215"/>
      <c r="Y39" s="215"/>
      <c r="Z39" s="215"/>
      <c r="AA39" s="215"/>
      <c r="AB39" s="215"/>
      <c r="AC39" s="215"/>
      <c r="AD39" s="215"/>
      <c r="AE39" s="238"/>
    </row>
    <row r="40" spans="1:31" x14ac:dyDescent="0.3">
      <c r="A40" s="236" t="s">
        <v>48</v>
      </c>
      <c r="B40" s="234">
        <f>SUM(B41:B48)</f>
        <v>0</v>
      </c>
      <c r="C40" s="130"/>
      <c r="D40" s="225">
        <f t="shared" ref="D40:O40" si="27">SUM(D41:D48)</f>
        <v>0</v>
      </c>
      <c r="E40" s="226">
        <f t="shared" si="27"/>
        <v>0</v>
      </c>
      <c r="F40" s="226">
        <f t="shared" si="27"/>
        <v>0</v>
      </c>
      <c r="G40" s="226">
        <f t="shared" si="27"/>
        <v>0</v>
      </c>
      <c r="H40" s="226">
        <f t="shared" si="27"/>
        <v>0</v>
      </c>
      <c r="I40" s="226">
        <f t="shared" si="27"/>
        <v>0</v>
      </c>
      <c r="J40" s="226">
        <f t="shared" si="27"/>
        <v>0</v>
      </c>
      <c r="K40" s="226">
        <f t="shared" si="27"/>
        <v>0</v>
      </c>
      <c r="L40" s="226">
        <f t="shared" si="27"/>
        <v>0</v>
      </c>
      <c r="M40" s="226">
        <f t="shared" si="27"/>
        <v>0</v>
      </c>
      <c r="N40" s="226">
        <f t="shared" si="27"/>
        <v>0</v>
      </c>
      <c r="O40" s="228">
        <f t="shared" si="27"/>
        <v>0</v>
      </c>
      <c r="P40" s="219">
        <f>SUM(D40:O40)</f>
        <v>0</v>
      </c>
      <c r="Q40" s="63"/>
      <c r="R40" s="237" t="str">
        <f t="shared" si="26"/>
        <v>Salaries and Contributions</v>
      </c>
      <c r="S40" s="225">
        <f>SUM(S41:S48)</f>
        <v>0</v>
      </c>
      <c r="T40" s="226">
        <f t="shared" ref="T40:AD40" si="28">SUM(T41:T48)</f>
        <v>0</v>
      </c>
      <c r="U40" s="226">
        <f t="shared" si="28"/>
        <v>0</v>
      </c>
      <c r="V40" s="226">
        <f t="shared" si="28"/>
        <v>0</v>
      </c>
      <c r="W40" s="226">
        <f t="shared" si="28"/>
        <v>0</v>
      </c>
      <c r="X40" s="226">
        <f t="shared" si="28"/>
        <v>0</v>
      </c>
      <c r="Y40" s="226">
        <f t="shared" si="28"/>
        <v>0</v>
      </c>
      <c r="Z40" s="226">
        <f t="shared" si="28"/>
        <v>0</v>
      </c>
      <c r="AA40" s="226">
        <f t="shared" si="28"/>
        <v>0</v>
      </c>
      <c r="AB40" s="226">
        <f t="shared" si="28"/>
        <v>0</v>
      </c>
      <c r="AC40" s="226">
        <f t="shared" si="28"/>
        <v>0</v>
      </c>
      <c r="AD40" s="228">
        <f t="shared" si="28"/>
        <v>0</v>
      </c>
      <c r="AE40" s="219">
        <f>SUM(S40:AD40)</f>
        <v>0</v>
      </c>
    </row>
    <row r="41" spans="1:31" x14ac:dyDescent="0.3">
      <c r="A41" s="164" t="s">
        <v>77</v>
      </c>
      <c r="B41" s="165">
        <v>0</v>
      </c>
      <c r="C41" s="89"/>
      <c r="D41" s="166">
        <v>0</v>
      </c>
      <c r="E41" s="166">
        <v>0</v>
      </c>
      <c r="F41" s="166">
        <v>0</v>
      </c>
      <c r="G41" s="166">
        <v>0</v>
      </c>
      <c r="H41" s="166">
        <v>0</v>
      </c>
      <c r="I41" s="166">
        <v>0</v>
      </c>
      <c r="J41" s="166">
        <v>0</v>
      </c>
      <c r="K41" s="166">
        <v>0</v>
      </c>
      <c r="L41" s="166">
        <v>0</v>
      </c>
      <c r="M41" s="166">
        <v>0</v>
      </c>
      <c r="N41" s="166">
        <v>0</v>
      </c>
      <c r="O41" s="166">
        <v>0</v>
      </c>
      <c r="P41" s="220">
        <f t="shared" ref="P41:P103" si="29">SUM(D41:O41)</f>
        <v>0</v>
      </c>
      <c r="Q41" s="63"/>
      <c r="R41" s="80" t="str">
        <f t="shared" si="26"/>
        <v>Owner's Salaries/Dividends</v>
      </c>
      <c r="S41" s="170">
        <v>0</v>
      </c>
      <c r="T41" s="170">
        <v>0</v>
      </c>
      <c r="U41" s="170">
        <v>0</v>
      </c>
      <c r="V41" s="170">
        <v>0</v>
      </c>
      <c r="W41" s="170">
        <v>0</v>
      </c>
      <c r="X41" s="170">
        <v>0</v>
      </c>
      <c r="Y41" s="170">
        <v>0</v>
      </c>
      <c r="Z41" s="170">
        <v>0</v>
      </c>
      <c r="AA41" s="170">
        <v>0</v>
      </c>
      <c r="AB41" s="170">
        <v>0</v>
      </c>
      <c r="AC41" s="170">
        <v>0</v>
      </c>
      <c r="AD41" s="171">
        <v>0</v>
      </c>
      <c r="AE41" s="239">
        <f t="shared" ref="AE41:AE48" si="30">SUM(S41:AD41)</f>
        <v>0</v>
      </c>
    </row>
    <row r="42" spans="1:31" x14ac:dyDescent="0.3">
      <c r="A42" s="164" t="s">
        <v>47</v>
      </c>
      <c r="B42" s="159">
        <v>0</v>
      </c>
      <c r="C42" s="89"/>
      <c r="D42" s="167">
        <v>0</v>
      </c>
      <c r="E42" s="167">
        <v>0</v>
      </c>
      <c r="F42" s="167">
        <v>0</v>
      </c>
      <c r="G42" s="167">
        <v>0</v>
      </c>
      <c r="H42" s="167">
        <v>0</v>
      </c>
      <c r="I42" s="167">
        <v>0</v>
      </c>
      <c r="J42" s="167">
        <v>0</v>
      </c>
      <c r="K42" s="167">
        <v>0</v>
      </c>
      <c r="L42" s="167">
        <v>0</v>
      </c>
      <c r="M42" s="167">
        <v>0</v>
      </c>
      <c r="N42" s="167">
        <v>0</v>
      </c>
      <c r="O42" s="167">
        <v>0</v>
      </c>
      <c r="P42" s="221">
        <f t="shared" si="29"/>
        <v>0</v>
      </c>
      <c r="Q42" s="63"/>
      <c r="R42" s="80" t="str">
        <f t="shared" si="26"/>
        <v>Staff Salaries &amp; Wages</v>
      </c>
      <c r="S42" s="149">
        <v>0</v>
      </c>
      <c r="T42" s="149">
        <v>0</v>
      </c>
      <c r="U42" s="149">
        <v>0</v>
      </c>
      <c r="V42" s="149">
        <v>0</v>
      </c>
      <c r="W42" s="149">
        <v>0</v>
      </c>
      <c r="X42" s="149">
        <v>0</v>
      </c>
      <c r="Y42" s="149">
        <v>0</v>
      </c>
      <c r="Z42" s="149">
        <v>0</v>
      </c>
      <c r="AA42" s="149">
        <v>0</v>
      </c>
      <c r="AB42" s="149">
        <v>0</v>
      </c>
      <c r="AC42" s="149">
        <v>0</v>
      </c>
      <c r="AD42" s="172">
        <v>0</v>
      </c>
      <c r="AE42" s="222">
        <f t="shared" si="30"/>
        <v>0</v>
      </c>
    </row>
    <row r="43" spans="1:31" x14ac:dyDescent="0.3">
      <c r="A43" s="164" t="s">
        <v>45</v>
      </c>
      <c r="B43" s="159">
        <v>0</v>
      </c>
      <c r="C43" s="89"/>
      <c r="D43" s="167">
        <v>0</v>
      </c>
      <c r="E43" s="167">
        <v>0</v>
      </c>
      <c r="F43" s="167">
        <v>0</v>
      </c>
      <c r="G43" s="167">
        <v>0</v>
      </c>
      <c r="H43" s="167">
        <v>0</v>
      </c>
      <c r="I43" s="167">
        <v>0</v>
      </c>
      <c r="J43" s="167">
        <v>0</v>
      </c>
      <c r="K43" s="167">
        <v>0</v>
      </c>
      <c r="L43" s="167">
        <v>0</v>
      </c>
      <c r="M43" s="167">
        <v>0</v>
      </c>
      <c r="N43" s="167">
        <v>0</v>
      </c>
      <c r="O43" s="167">
        <v>0</v>
      </c>
      <c r="P43" s="221">
        <f t="shared" si="29"/>
        <v>0</v>
      </c>
      <c r="Q43" s="63"/>
      <c r="R43" s="80" t="str">
        <f t="shared" si="26"/>
        <v>Payroll Remittances</v>
      </c>
      <c r="S43" s="149">
        <v>0</v>
      </c>
      <c r="T43" s="149">
        <v>0</v>
      </c>
      <c r="U43" s="149">
        <v>0</v>
      </c>
      <c r="V43" s="149">
        <v>0</v>
      </c>
      <c r="W43" s="149">
        <v>0</v>
      </c>
      <c r="X43" s="149">
        <v>0</v>
      </c>
      <c r="Y43" s="149">
        <v>0</v>
      </c>
      <c r="Z43" s="149">
        <v>0</v>
      </c>
      <c r="AA43" s="149">
        <v>0</v>
      </c>
      <c r="AB43" s="149">
        <v>0</v>
      </c>
      <c r="AC43" s="149">
        <v>0</v>
      </c>
      <c r="AD43" s="172">
        <v>0</v>
      </c>
      <c r="AE43" s="222">
        <f t="shared" si="30"/>
        <v>0</v>
      </c>
    </row>
    <row r="44" spans="1:31" x14ac:dyDescent="0.3">
      <c r="A44" s="164" t="s">
        <v>116</v>
      </c>
      <c r="B44" s="159">
        <v>0</v>
      </c>
      <c r="C44" s="89"/>
      <c r="D44" s="167">
        <v>0</v>
      </c>
      <c r="E44" s="167">
        <v>0</v>
      </c>
      <c r="F44" s="167">
        <v>0</v>
      </c>
      <c r="G44" s="167">
        <v>0</v>
      </c>
      <c r="H44" s="167">
        <v>0</v>
      </c>
      <c r="I44" s="167">
        <v>0</v>
      </c>
      <c r="J44" s="167">
        <v>0</v>
      </c>
      <c r="K44" s="167">
        <v>0</v>
      </c>
      <c r="L44" s="167">
        <v>0</v>
      </c>
      <c r="M44" s="167">
        <v>0</v>
      </c>
      <c r="N44" s="167">
        <v>0</v>
      </c>
      <c r="O44" s="167">
        <v>0</v>
      </c>
      <c r="P44" s="221">
        <f t="shared" si="29"/>
        <v>0</v>
      </c>
      <c r="Q44" s="63"/>
      <c r="R44" s="80" t="str">
        <f t="shared" si="26"/>
        <v>Worker's Compensation Benefits (WCB)</v>
      </c>
      <c r="S44" s="149">
        <v>0</v>
      </c>
      <c r="T44" s="149">
        <v>0</v>
      </c>
      <c r="U44" s="149">
        <v>0</v>
      </c>
      <c r="V44" s="149">
        <v>0</v>
      </c>
      <c r="W44" s="149">
        <v>0</v>
      </c>
      <c r="X44" s="149">
        <v>0</v>
      </c>
      <c r="Y44" s="149">
        <v>0</v>
      </c>
      <c r="Z44" s="149">
        <v>0</v>
      </c>
      <c r="AA44" s="149">
        <v>0</v>
      </c>
      <c r="AB44" s="149">
        <v>0</v>
      </c>
      <c r="AC44" s="149">
        <v>0</v>
      </c>
      <c r="AD44" s="149">
        <v>0</v>
      </c>
      <c r="AE44" s="222">
        <f t="shared" si="30"/>
        <v>0</v>
      </c>
    </row>
    <row r="45" spans="1:31" x14ac:dyDescent="0.3">
      <c r="A45" s="164" t="s">
        <v>65</v>
      </c>
      <c r="B45" s="159">
        <v>0</v>
      </c>
      <c r="C45" s="89"/>
      <c r="D45" s="167">
        <v>0</v>
      </c>
      <c r="E45" s="167">
        <v>0</v>
      </c>
      <c r="F45" s="167">
        <v>0</v>
      </c>
      <c r="G45" s="167">
        <v>0</v>
      </c>
      <c r="H45" s="167">
        <v>0</v>
      </c>
      <c r="I45" s="167">
        <v>0</v>
      </c>
      <c r="J45" s="167">
        <v>0</v>
      </c>
      <c r="K45" s="167">
        <v>0</v>
      </c>
      <c r="L45" s="167">
        <v>0</v>
      </c>
      <c r="M45" s="167">
        <v>0</v>
      </c>
      <c r="N45" s="167">
        <v>0</v>
      </c>
      <c r="O45" s="167">
        <v>0</v>
      </c>
      <c r="P45" s="221">
        <f t="shared" si="29"/>
        <v>0</v>
      </c>
      <c r="Q45" s="63"/>
      <c r="R45" s="80" t="str">
        <f t="shared" si="26"/>
        <v>Benefits Plan (medical, dental, etc)</v>
      </c>
      <c r="S45" s="149">
        <v>0</v>
      </c>
      <c r="T45" s="149">
        <v>0</v>
      </c>
      <c r="U45" s="149">
        <v>0</v>
      </c>
      <c r="V45" s="149">
        <v>0</v>
      </c>
      <c r="W45" s="149">
        <v>0</v>
      </c>
      <c r="X45" s="149">
        <v>0</v>
      </c>
      <c r="Y45" s="149">
        <v>0</v>
      </c>
      <c r="Z45" s="149">
        <v>0</v>
      </c>
      <c r="AA45" s="149">
        <v>0</v>
      </c>
      <c r="AB45" s="149">
        <v>0</v>
      </c>
      <c r="AC45" s="149">
        <v>0</v>
      </c>
      <c r="AD45" s="172">
        <v>0</v>
      </c>
      <c r="AE45" s="222">
        <f t="shared" si="30"/>
        <v>0</v>
      </c>
    </row>
    <row r="46" spans="1:31" x14ac:dyDescent="0.3">
      <c r="A46" s="164" t="s">
        <v>64</v>
      </c>
      <c r="B46" s="159">
        <v>0</v>
      </c>
      <c r="C46" s="89"/>
      <c r="D46" s="167">
        <v>0</v>
      </c>
      <c r="E46" s="168">
        <v>0</v>
      </c>
      <c r="F46" s="168">
        <v>0</v>
      </c>
      <c r="G46" s="168">
        <v>0</v>
      </c>
      <c r="H46" s="168">
        <v>0</v>
      </c>
      <c r="I46" s="168">
        <v>0</v>
      </c>
      <c r="J46" s="168">
        <v>0</v>
      </c>
      <c r="K46" s="168">
        <v>0</v>
      </c>
      <c r="L46" s="168">
        <v>0</v>
      </c>
      <c r="M46" s="168">
        <v>0</v>
      </c>
      <c r="N46" s="168">
        <v>0</v>
      </c>
      <c r="O46" s="159">
        <v>0</v>
      </c>
      <c r="P46" s="221">
        <f t="shared" si="29"/>
        <v>0</v>
      </c>
      <c r="Q46" s="63"/>
      <c r="R46" s="80" t="str">
        <f t="shared" si="26"/>
        <v>Training/Professional Development</v>
      </c>
      <c r="S46" s="149">
        <v>0</v>
      </c>
      <c r="T46" s="149">
        <v>0</v>
      </c>
      <c r="U46" s="149">
        <v>0</v>
      </c>
      <c r="V46" s="149">
        <v>0</v>
      </c>
      <c r="W46" s="149">
        <v>0</v>
      </c>
      <c r="X46" s="149">
        <v>0</v>
      </c>
      <c r="Y46" s="149">
        <v>0</v>
      </c>
      <c r="Z46" s="149">
        <v>0</v>
      </c>
      <c r="AA46" s="149">
        <v>0</v>
      </c>
      <c r="AB46" s="149">
        <v>0</v>
      </c>
      <c r="AC46" s="149">
        <v>0</v>
      </c>
      <c r="AD46" s="172">
        <v>0</v>
      </c>
      <c r="AE46" s="222">
        <f t="shared" si="30"/>
        <v>0</v>
      </c>
    </row>
    <row r="47" spans="1:31" x14ac:dyDescent="0.3">
      <c r="A47" s="164" t="s">
        <v>66</v>
      </c>
      <c r="B47" s="159">
        <v>0</v>
      </c>
      <c r="C47" s="89"/>
      <c r="D47" s="167">
        <v>0</v>
      </c>
      <c r="E47" s="168">
        <v>0</v>
      </c>
      <c r="F47" s="168">
        <v>0</v>
      </c>
      <c r="G47" s="168">
        <v>0</v>
      </c>
      <c r="H47" s="168">
        <v>0</v>
      </c>
      <c r="I47" s="168">
        <v>0</v>
      </c>
      <c r="J47" s="168">
        <v>0</v>
      </c>
      <c r="K47" s="168">
        <v>0</v>
      </c>
      <c r="L47" s="168">
        <v>0</v>
      </c>
      <c r="M47" s="168">
        <v>0</v>
      </c>
      <c r="N47" s="168">
        <v>0</v>
      </c>
      <c r="O47" s="159">
        <v>0</v>
      </c>
      <c r="P47" s="221">
        <f t="shared" si="29"/>
        <v>0</v>
      </c>
      <c r="Q47" s="63"/>
      <c r="R47" s="80" t="str">
        <f t="shared" si="26"/>
        <v>Other</v>
      </c>
      <c r="S47" s="149">
        <v>0</v>
      </c>
      <c r="T47" s="149">
        <v>0</v>
      </c>
      <c r="U47" s="149">
        <v>0</v>
      </c>
      <c r="V47" s="149">
        <v>0</v>
      </c>
      <c r="W47" s="149">
        <v>0</v>
      </c>
      <c r="X47" s="149">
        <v>0</v>
      </c>
      <c r="Y47" s="149">
        <v>0</v>
      </c>
      <c r="Z47" s="149">
        <v>0</v>
      </c>
      <c r="AA47" s="149">
        <v>0</v>
      </c>
      <c r="AB47" s="149">
        <v>0</v>
      </c>
      <c r="AC47" s="149">
        <v>0</v>
      </c>
      <c r="AD47" s="172">
        <v>0</v>
      </c>
      <c r="AE47" s="222">
        <f t="shared" si="30"/>
        <v>0</v>
      </c>
    </row>
    <row r="48" spans="1:31" x14ac:dyDescent="0.3">
      <c r="A48" s="164" t="s">
        <v>66</v>
      </c>
      <c r="B48" s="159">
        <v>0</v>
      </c>
      <c r="C48" s="89"/>
      <c r="D48" s="167">
        <v>0</v>
      </c>
      <c r="E48" s="168">
        <v>0</v>
      </c>
      <c r="F48" s="168">
        <v>0</v>
      </c>
      <c r="G48" s="168">
        <v>0</v>
      </c>
      <c r="H48" s="168">
        <v>0</v>
      </c>
      <c r="I48" s="168">
        <v>0</v>
      </c>
      <c r="J48" s="168">
        <v>0</v>
      </c>
      <c r="K48" s="168">
        <v>0</v>
      </c>
      <c r="L48" s="168">
        <v>0</v>
      </c>
      <c r="M48" s="168">
        <v>0</v>
      </c>
      <c r="N48" s="168">
        <v>0</v>
      </c>
      <c r="O48" s="159">
        <v>0</v>
      </c>
      <c r="P48" s="221">
        <f t="shared" si="29"/>
        <v>0</v>
      </c>
      <c r="Q48" s="63"/>
      <c r="R48" s="80" t="str">
        <f t="shared" si="26"/>
        <v>Other</v>
      </c>
      <c r="S48" s="149">
        <v>0</v>
      </c>
      <c r="T48" s="149">
        <v>0</v>
      </c>
      <c r="U48" s="149">
        <v>0</v>
      </c>
      <c r="V48" s="149">
        <v>0</v>
      </c>
      <c r="W48" s="149">
        <v>0</v>
      </c>
      <c r="X48" s="149">
        <v>0</v>
      </c>
      <c r="Y48" s="149">
        <v>0</v>
      </c>
      <c r="Z48" s="149">
        <v>0</v>
      </c>
      <c r="AA48" s="149">
        <v>0</v>
      </c>
      <c r="AB48" s="149">
        <v>0</v>
      </c>
      <c r="AC48" s="149">
        <v>0</v>
      </c>
      <c r="AD48" s="172">
        <v>0</v>
      </c>
      <c r="AE48" s="222">
        <f t="shared" si="30"/>
        <v>0</v>
      </c>
    </row>
    <row r="49" spans="1:31" x14ac:dyDescent="0.3">
      <c r="A49" s="56"/>
      <c r="B49" s="57"/>
      <c r="C49" s="89"/>
      <c r="D49" s="47"/>
      <c r="E49" s="47"/>
      <c r="F49" s="47"/>
      <c r="G49" s="47"/>
      <c r="H49" s="47"/>
      <c r="I49" s="47"/>
      <c r="J49" s="47"/>
      <c r="K49" s="47"/>
      <c r="L49" s="47"/>
      <c r="M49" s="47"/>
      <c r="N49" s="47"/>
      <c r="O49" s="47"/>
      <c r="P49" s="231"/>
      <c r="Q49" s="63"/>
      <c r="R49" s="246"/>
      <c r="S49" s="247"/>
      <c r="T49" s="247"/>
      <c r="U49" s="247"/>
      <c r="V49" s="247"/>
      <c r="W49" s="247"/>
      <c r="X49" s="247"/>
      <c r="Y49" s="247"/>
      <c r="Z49" s="247"/>
      <c r="AA49" s="247"/>
      <c r="AB49" s="247"/>
      <c r="AC49" s="247"/>
      <c r="AD49" s="247"/>
      <c r="AE49" s="241"/>
    </row>
    <row r="50" spans="1:31" x14ac:dyDescent="0.3">
      <c r="A50" s="230" t="s">
        <v>44</v>
      </c>
      <c r="B50" s="227">
        <f>SUM(B51:B60)</f>
        <v>0</v>
      </c>
      <c r="C50" s="130"/>
      <c r="D50" s="225">
        <f t="shared" ref="D50:O50" si="31">SUM(D51:D60)</f>
        <v>0</v>
      </c>
      <c r="E50" s="225">
        <f t="shared" si="31"/>
        <v>0</v>
      </c>
      <c r="F50" s="225">
        <f t="shared" si="31"/>
        <v>0</v>
      </c>
      <c r="G50" s="226">
        <f>SUM(G51:G60)</f>
        <v>0</v>
      </c>
      <c r="H50" s="225">
        <f>SUM(H51:H60)</f>
        <v>0</v>
      </c>
      <c r="I50" s="225">
        <f t="shared" si="31"/>
        <v>0</v>
      </c>
      <c r="J50" s="226">
        <f t="shared" si="31"/>
        <v>0</v>
      </c>
      <c r="K50" s="225">
        <f t="shared" si="31"/>
        <v>0</v>
      </c>
      <c r="L50" s="225">
        <f t="shared" si="31"/>
        <v>0</v>
      </c>
      <c r="M50" s="225">
        <f t="shared" si="31"/>
        <v>0</v>
      </c>
      <c r="N50" s="225">
        <f t="shared" si="31"/>
        <v>0</v>
      </c>
      <c r="O50" s="228">
        <f t="shared" si="31"/>
        <v>0</v>
      </c>
      <c r="P50" s="217">
        <f t="shared" si="29"/>
        <v>0</v>
      </c>
      <c r="Q50" s="60"/>
      <c r="R50" s="242" t="str">
        <f t="shared" ref="R50:R60" si="32">A50</f>
        <v>Property and Equipment</v>
      </c>
      <c r="S50" s="243">
        <f>SUM(S51:S60)</f>
        <v>0</v>
      </c>
      <c r="T50" s="243">
        <f t="shared" ref="T50:AD50" si="33">SUM(T51:T60)</f>
        <v>0</v>
      </c>
      <c r="U50" s="243">
        <f t="shared" si="33"/>
        <v>0</v>
      </c>
      <c r="V50" s="243">
        <f t="shared" si="33"/>
        <v>0</v>
      </c>
      <c r="W50" s="243">
        <f t="shared" si="33"/>
        <v>0</v>
      </c>
      <c r="X50" s="243">
        <f t="shared" si="33"/>
        <v>0</v>
      </c>
      <c r="Y50" s="243">
        <f t="shared" si="33"/>
        <v>0</v>
      </c>
      <c r="Z50" s="243">
        <f t="shared" si="33"/>
        <v>0</v>
      </c>
      <c r="AA50" s="243">
        <f t="shared" si="33"/>
        <v>0</v>
      </c>
      <c r="AB50" s="243">
        <f t="shared" si="33"/>
        <v>0</v>
      </c>
      <c r="AC50" s="243">
        <f t="shared" si="33"/>
        <v>0</v>
      </c>
      <c r="AD50" s="216">
        <f t="shared" si="33"/>
        <v>0</v>
      </c>
      <c r="AE50" s="240">
        <f>SUM(S50:AD50)</f>
        <v>0</v>
      </c>
    </row>
    <row r="51" spans="1:31" x14ac:dyDescent="0.3">
      <c r="A51" s="164" t="s">
        <v>42</v>
      </c>
      <c r="B51" s="165">
        <v>0</v>
      </c>
      <c r="C51" s="89"/>
      <c r="D51" s="166">
        <v>0</v>
      </c>
      <c r="E51" s="169">
        <v>0</v>
      </c>
      <c r="F51" s="169">
        <v>0</v>
      </c>
      <c r="G51" s="169">
        <v>0</v>
      </c>
      <c r="H51" s="169">
        <v>0</v>
      </c>
      <c r="I51" s="169">
        <v>0</v>
      </c>
      <c r="J51" s="169">
        <v>0</v>
      </c>
      <c r="K51" s="169">
        <v>0</v>
      </c>
      <c r="L51" s="169">
        <v>0</v>
      </c>
      <c r="M51" s="169">
        <v>0</v>
      </c>
      <c r="N51" s="169">
        <v>0</v>
      </c>
      <c r="O51" s="165">
        <v>0</v>
      </c>
      <c r="P51" s="224">
        <f t="shared" si="29"/>
        <v>0</v>
      </c>
      <c r="Q51" s="63"/>
      <c r="R51" s="80" t="str">
        <f t="shared" si="32"/>
        <v>Lease/Mortgage Payment</v>
      </c>
      <c r="S51" s="170">
        <v>0</v>
      </c>
      <c r="T51" s="170">
        <v>0</v>
      </c>
      <c r="U51" s="170">
        <v>0</v>
      </c>
      <c r="V51" s="170">
        <v>0</v>
      </c>
      <c r="W51" s="170">
        <v>0</v>
      </c>
      <c r="X51" s="170">
        <v>0</v>
      </c>
      <c r="Y51" s="170">
        <v>0</v>
      </c>
      <c r="Z51" s="170">
        <v>0</v>
      </c>
      <c r="AA51" s="170">
        <v>0</v>
      </c>
      <c r="AB51" s="170">
        <v>0</v>
      </c>
      <c r="AC51" s="170">
        <v>0</v>
      </c>
      <c r="AD51" s="171">
        <v>0</v>
      </c>
      <c r="AE51" s="239">
        <f t="shared" ref="AE51:AE60" si="34">SUM(S51:AD51)</f>
        <v>0</v>
      </c>
    </row>
    <row r="52" spans="1:31" x14ac:dyDescent="0.3">
      <c r="A52" s="164" t="s">
        <v>75</v>
      </c>
      <c r="B52" s="159">
        <v>0</v>
      </c>
      <c r="C52" s="89"/>
      <c r="D52" s="167">
        <v>0</v>
      </c>
      <c r="E52" s="168">
        <v>0</v>
      </c>
      <c r="F52" s="168">
        <v>0</v>
      </c>
      <c r="G52" s="168">
        <v>0</v>
      </c>
      <c r="H52" s="168">
        <v>0</v>
      </c>
      <c r="I52" s="168">
        <v>0</v>
      </c>
      <c r="J52" s="168">
        <v>0</v>
      </c>
      <c r="K52" s="168">
        <v>0</v>
      </c>
      <c r="L52" s="168">
        <v>0</v>
      </c>
      <c r="M52" s="168">
        <v>0</v>
      </c>
      <c r="N52" s="168">
        <v>0</v>
      </c>
      <c r="O52" s="159">
        <v>0</v>
      </c>
      <c r="P52" s="221">
        <f t="shared" si="29"/>
        <v>0</v>
      </c>
      <c r="Q52" s="63"/>
      <c r="R52" s="80" t="str">
        <f t="shared" si="32"/>
        <v>Property Taxes</v>
      </c>
      <c r="S52" s="170">
        <v>0</v>
      </c>
      <c r="T52" s="170">
        <v>0</v>
      </c>
      <c r="U52" s="170">
        <v>0</v>
      </c>
      <c r="V52" s="170">
        <v>0</v>
      </c>
      <c r="W52" s="170">
        <v>0</v>
      </c>
      <c r="X52" s="170">
        <v>0</v>
      </c>
      <c r="Y52" s="170">
        <v>0</v>
      </c>
      <c r="Z52" s="170">
        <v>0</v>
      </c>
      <c r="AA52" s="170">
        <v>0</v>
      </c>
      <c r="AB52" s="170">
        <v>0</v>
      </c>
      <c r="AC52" s="170">
        <v>0</v>
      </c>
      <c r="AD52" s="170">
        <v>0</v>
      </c>
      <c r="AE52" s="222">
        <f t="shared" si="34"/>
        <v>0</v>
      </c>
    </row>
    <row r="53" spans="1:31" x14ac:dyDescent="0.3">
      <c r="A53" s="164" t="s">
        <v>51</v>
      </c>
      <c r="B53" s="159">
        <v>0</v>
      </c>
      <c r="C53" s="89"/>
      <c r="D53" s="166">
        <v>0</v>
      </c>
      <c r="E53" s="169">
        <v>0</v>
      </c>
      <c r="F53" s="169">
        <v>0</v>
      </c>
      <c r="G53" s="169">
        <v>0</v>
      </c>
      <c r="H53" s="169">
        <v>0</v>
      </c>
      <c r="I53" s="169">
        <v>0</v>
      </c>
      <c r="J53" s="169">
        <v>0</v>
      </c>
      <c r="K53" s="169">
        <v>0</v>
      </c>
      <c r="L53" s="169">
        <v>0</v>
      </c>
      <c r="M53" s="169">
        <v>0</v>
      </c>
      <c r="N53" s="169">
        <v>0</v>
      </c>
      <c r="O53" s="165">
        <v>0</v>
      </c>
      <c r="P53" s="221">
        <f t="shared" si="29"/>
        <v>0</v>
      </c>
      <c r="Q53" s="63"/>
      <c r="R53" s="80" t="str">
        <f t="shared" si="32"/>
        <v>Equipment Purchases</v>
      </c>
      <c r="S53" s="149">
        <v>0</v>
      </c>
      <c r="T53" s="149">
        <v>0</v>
      </c>
      <c r="U53" s="149">
        <v>0</v>
      </c>
      <c r="V53" s="149">
        <v>0</v>
      </c>
      <c r="W53" s="149">
        <v>0</v>
      </c>
      <c r="X53" s="149">
        <v>0</v>
      </c>
      <c r="Y53" s="149">
        <v>0</v>
      </c>
      <c r="Z53" s="149">
        <v>0</v>
      </c>
      <c r="AA53" s="149">
        <v>0</v>
      </c>
      <c r="AB53" s="149">
        <v>0</v>
      </c>
      <c r="AC53" s="149">
        <v>0</v>
      </c>
      <c r="AD53" s="172">
        <v>0</v>
      </c>
      <c r="AE53" s="222">
        <f t="shared" si="34"/>
        <v>0</v>
      </c>
    </row>
    <row r="54" spans="1:31" x14ac:dyDescent="0.3">
      <c r="A54" s="164" t="s">
        <v>46</v>
      </c>
      <c r="B54" s="159">
        <v>0</v>
      </c>
      <c r="C54" s="89"/>
      <c r="D54" s="167">
        <v>0</v>
      </c>
      <c r="E54" s="167">
        <v>0</v>
      </c>
      <c r="F54" s="167">
        <v>0</v>
      </c>
      <c r="G54" s="167">
        <v>0</v>
      </c>
      <c r="H54" s="167">
        <v>0</v>
      </c>
      <c r="I54" s="167">
        <v>0</v>
      </c>
      <c r="J54" s="167">
        <v>0</v>
      </c>
      <c r="K54" s="167">
        <v>0</v>
      </c>
      <c r="L54" s="167">
        <v>0</v>
      </c>
      <c r="M54" s="167">
        <v>0</v>
      </c>
      <c r="N54" s="167">
        <v>0</v>
      </c>
      <c r="O54" s="167">
        <v>0</v>
      </c>
      <c r="P54" s="221">
        <f t="shared" si="29"/>
        <v>0</v>
      </c>
      <c r="Q54" s="63"/>
      <c r="R54" s="80" t="str">
        <f t="shared" si="32"/>
        <v>Lease Payments (Equipment, etc)</v>
      </c>
      <c r="S54" s="149">
        <v>0</v>
      </c>
      <c r="T54" s="149">
        <v>0</v>
      </c>
      <c r="U54" s="149">
        <v>0</v>
      </c>
      <c r="V54" s="149">
        <v>0</v>
      </c>
      <c r="W54" s="149">
        <v>0</v>
      </c>
      <c r="X54" s="149">
        <v>0</v>
      </c>
      <c r="Y54" s="149">
        <v>0</v>
      </c>
      <c r="Z54" s="149">
        <v>0</v>
      </c>
      <c r="AA54" s="149">
        <v>0</v>
      </c>
      <c r="AB54" s="149">
        <v>0</v>
      </c>
      <c r="AC54" s="149">
        <v>0</v>
      </c>
      <c r="AD54" s="172">
        <v>0</v>
      </c>
      <c r="AE54" s="222">
        <f t="shared" si="34"/>
        <v>0</v>
      </c>
    </row>
    <row r="55" spans="1:31" x14ac:dyDescent="0.3">
      <c r="A55" s="164" t="s">
        <v>43</v>
      </c>
      <c r="B55" s="159">
        <v>0</v>
      </c>
      <c r="C55" s="89"/>
      <c r="D55" s="167">
        <v>0</v>
      </c>
      <c r="E55" s="167">
        <v>0</v>
      </c>
      <c r="F55" s="167">
        <v>0</v>
      </c>
      <c r="G55" s="167">
        <v>0</v>
      </c>
      <c r="H55" s="167">
        <v>0</v>
      </c>
      <c r="I55" s="167">
        <v>0</v>
      </c>
      <c r="J55" s="167">
        <v>0</v>
      </c>
      <c r="K55" s="167">
        <v>0</v>
      </c>
      <c r="L55" s="167">
        <v>0</v>
      </c>
      <c r="M55" s="167">
        <v>0</v>
      </c>
      <c r="N55" s="167">
        <v>0</v>
      </c>
      <c r="O55" s="167">
        <v>0</v>
      </c>
      <c r="P55" s="221">
        <f t="shared" si="29"/>
        <v>0</v>
      </c>
      <c r="Q55" s="63"/>
      <c r="R55" s="80" t="str">
        <f t="shared" si="32"/>
        <v>Repairs and Maintenance</v>
      </c>
      <c r="S55" s="149">
        <v>0</v>
      </c>
      <c r="T55" s="149">
        <v>0</v>
      </c>
      <c r="U55" s="149">
        <v>0</v>
      </c>
      <c r="V55" s="149">
        <v>0</v>
      </c>
      <c r="W55" s="149">
        <v>0</v>
      </c>
      <c r="X55" s="149">
        <v>0</v>
      </c>
      <c r="Y55" s="149">
        <v>0</v>
      </c>
      <c r="Z55" s="149">
        <v>0</v>
      </c>
      <c r="AA55" s="149">
        <v>0</v>
      </c>
      <c r="AB55" s="149">
        <v>0</v>
      </c>
      <c r="AC55" s="149">
        <v>0</v>
      </c>
      <c r="AD55" s="172">
        <v>0</v>
      </c>
      <c r="AE55" s="222">
        <f t="shared" si="34"/>
        <v>0</v>
      </c>
    </row>
    <row r="56" spans="1:31" x14ac:dyDescent="0.3">
      <c r="A56" s="164" t="s">
        <v>60</v>
      </c>
      <c r="B56" s="168">
        <v>0</v>
      </c>
      <c r="C56" s="89"/>
      <c r="D56" s="167">
        <v>0</v>
      </c>
      <c r="E56" s="168">
        <v>0</v>
      </c>
      <c r="F56" s="168">
        <v>0</v>
      </c>
      <c r="G56" s="168">
        <v>0</v>
      </c>
      <c r="H56" s="168">
        <v>0</v>
      </c>
      <c r="I56" s="168">
        <v>0</v>
      </c>
      <c r="J56" s="168">
        <v>0</v>
      </c>
      <c r="K56" s="168">
        <v>0</v>
      </c>
      <c r="L56" s="168">
        <v>0</v>
      </c>
      <c r="M56" s="168">
        <v>0</v>
      </c>
      <c r="N56" s="168">
        <v>0</v>
      </c>
      <c r="O56" s="159">
        <v>0</v>
      </c>
      <c r="P56" s="221">
        <f t="shared" si="29"/>
        <v>0</v>
      </c>
      <c r="Q56" s="63"/>
      <c r="R56" s="80" t="str">
        <f t="shared" si="32"/>
        <v>Furniture/Fixtures/Equipment</v>
      </c>
      <c r="S56" s="149">
        <v>0</v>
      </c>
      <c r="T56" s="149">
        <v>0</v>
      </c>
      <c r="U56" s="149">
        <v>0</v>
      </c>
      <c r="V56" s="149">
        <v>0</v>
      </c>
      <c r="W56" s="149">
        <v>0</v>
      </c>
      <c r="X56" s="149">
        <v>0</v>
      </c>
      <c r="Y56" s="149">
        <v>0</v>
      </c>
      <c r="Z56" s="149">
        <v>0</v>
      </c>
      <c r="AA56" s="149">
        <v>0</v>
      </c>
      <c r="AB56" s="149">
        <v>0</v>
      </c>
      <c r="AC56" s="149">
        <v>0</v>
      </c>
      <c r="AD56" s="172">
        <v>0</v>
      </c>
      <c r="AE56" s="222">
        <f t="shared" si="34"/>
        <v>0</v>
      </c>
    </row>
    <row r="57" spans="1:31" x14ac:dyDescent="0.3">
      <c r="A57" s="164" t="s">
        <v>52</v>
      </c>
      <c r="B57" s="168">
        <v>0</v>
      </c>
      <c r="C57" s="89"/>
      <c r="D57" s="167">
        <v>0</v>
      </c>
      <c r="E57" s="168">
        <v>0</v>
      </c>
      <c r="F57" s="168">
        <v>0</v>
      </c>
      <c r="G57" s="168">
        <v>0</v>
      </c>
      <c r="H57" s="168">
        <v>0</v>
      </c>
      <c r="I57" s="168">
        <v>0</v>
      </c>
      <c r="J57" s="168">
        <v>0</v>
      </c>
      <c r="K57" s="168">
        <v>0</v>
      </c>
      <c r="L57" s="168">
        <v>0</v>
      </c>
      <c r="M57" s="168">
        <v>0</v>
      </c>
      <c r="N57" s="168">
        <v>0</v>
      </c>
      <c r="O57" s="159">
        <v>0</v>
      </c>
      <c r="P57" s="221">
        <f t="shared" si="29"/>
        <v>0</v>
      </c>
      <c r="Q57" s="63"/>
      <c r="R57" s="80" t="str">
        <f t="shared" si="32"/>
        <v>Other Capital / Asset Purchases</v>
      </c>
      <c r="S57" s="149">
        <v>0</v>
      </c>
      <c r="T57" s="149">
        <v>0</v>
      </c>
      <c r="U57" s="149">
        <v>0</v>
      </c>
      <c r="V57" s="149">
        <v>0</v>
      </c>
      <c r="W57" s="149">
        <v>0</v>
      </c>
      <c r="X57" s="149">
        <v>0</v>
      </c>
      <c r="Y57" s="149">
        <v>0</v>
      </c>
      <c r="Z57" s="149">
        <v>0</v>
      </c>
      <c r="AA57" s="149">
        <v>0</v>
      </c>
      <c r="AB57" s="149">
        <v>0</v>
      </c>
      <c r="AC57" s="149">
        <v>0</v>
      </c>
      <c r="AD57" s="172">
        <v>0</v>
      </c>
      <c r="AE57" s="222">
        <f t="shared" si="34"/>
        <v>0</v>
      </c>
    </row>
    <row r="58" spans="1:31" x14ac:dyDescent="0.3">
      <c r="A58" s="164" t="s">
        <v>112</v>
      </c>
      <c r="B58" s="168">
        <v>0</v>
      </c>
      <c r="C58" s="89"/>
      <c r="D58" s="167">
        <v>0</v>
      </c>
      <c r="E58" s="168">
        <v>0</v>
      </c>
      <c r="F58" s="168">
        <v>0</v>
      </c>
      <c r="G58" s="168">
        <v>0</v>
      </c>
      <c r="H58" s="168">
        <v>0</v>
      </c>
      <c r="I58" s="168">
        <v>0</v>
      </c>
      <c r="J58" s="168">
        <v>0</v>
      </c>
      <c r="K58" s="168">
        <v>0</v>
      </c>
      <c r="L58" s="168">
        <v>0</v>
      </c>
      <c r="M58" s="168">
        <v>0</v>
      </c>
      <c r="N58" s="168">
        <v>0</v>
      </c>
      <c r="O58" s="159">
        <v>0</v>
      </c>
      <c r="P58" s="221">
        <f t="shared" si="29"/>
        <v>0</v>
      </c>
      <c r="Q58" s="63"/>
      <c r="R58" s="80" t="str">
        <f t="shared" si="32"/>
        <v>Renovations</v>
      </c>
      <c r="S58" s="149">
        <v>0</v>
      </c>
      <c r="T58" s="149">
        <v>0</v>
      </c>
      <c r="U58" s="149">
        <v>0</v>
      </c>
      <c r="V58" s="149">
        <v>0</v>
      </c>
      <c r="W58" s="149">
        <v>0</v>
      </c>
      <c r="X58" s="149">
        <v>0</v>
      </c>
      <c r="Y58" s="149">
        <v>0</v>
      </c>
      <c r="Z58" s="149">
        <v>0</v>
      </c>
      <c r="AA58" s="149">
        <v>0</v>
      </c>
      <c r="AB58" s="149">
        <v>0</v>
      </c>
      <c r="AC58" s="149">
        <v>0</v>
      </c>
      <c r="AD58" s="172">
        <v>0</v>
      </c>
      <c r="AE58" s="222">
        <f t="shared" si="34"/>
        <v>0</v>
      </c>
    </row>
    <row r="59" spans="1:31" x14ac:dyDescent="0.3">
      <c r="A59" s="164" t="s">
        <v>66</v>
      </c>
      <c r="B59" s="168">
        <v>0</v>
      </c>
      <c r="C59" s="89"/>
      <c r="D59" s="167">
        <v>0</v>
      </c>
      <c r="E59" s="168">
        <v>0</v>
      </c>
      <c r="F59" s="168">
        <v>0</v>
      </c>
      <c r="G59" s="168">
        <v>0</v>
      </c>
      <c r="H59" s="168">
        <v>0</v>
      </c>
      <c r="I59" s="168">
        <v>0</v>
      </c>
      <c r="J59" s="168">
        <v>0</v>
      </c>
      <c r="K59" s="168">
        <v>0</v>
      </c>
      <c r="L59" s="168">
        <v>0</v>
      </c>
      <c r="M59" s="168">
        <v>0</v>
      </c>
      <c r="N59" s="168">
        <v>0</v>
      </c>
      <c r="O59" s="159">
        <v>0</v>
      </c>
      <c r="P59" s="221">
        <f t="shared" si="29"/>
        <v>0</v>
      </c>
      <c r="Q59" s="63"/>
      <c r="R59" s="80" t="str">
        <f t="shared" si="32"/>
        <v>Other</v>
      </c>
      <c r="S59" s="149">
        <v>0</v>
      </c>
      <c r="T59" s="149">
        <v>0</v>
      </c>
      <c r="U59" s="149">
        <v>0</v>
      </c>
      <c r="V59" s="149">
        <v>0</v>
      </c>
      <c r="W59" s="149">
        <v>0</v>
      </c>
      <c r="X59" s="149">
        <v>0</v>
      </c>
      <c r="Y59" s="149">
        <v>0</v>
      </c>
      <c r="Z59" s="149">
        <v>0</v>
      </c>
      <c r="AA59" s="149">
        <v>0</v>
      </c>
      <c r="AB59" s="149">
        <v>0</v>
      </c>
      <c r="AC59" s="149">
        <v>0</v>
      </c>
      <c r="AD59" s="172">
        <v>0</v>
      </c>
      <c r="AE59" s="222">
        <f t="shared" si="34"/>
        <v>0</v>
      </c>
    </row>
    <row r="60" spans="1:31" x14ac:dyDescent="0.3">
      <c r="A60" s="164" t="s">
        <v>66</v>
      </c>
      <c r="B60" s="159">
        <v>0</v>
      </c>
      <c r="C60" s="89"/>
      <c r="D60" s="167">
        <v>0</v>
      </c>
      <c r="E60" s="168">
        <v>0</v>
      </c>
      <c r="F60" s="168">
        <v>0</v>
      </c>
      <c r="G60" s="168">
        <v>0</v>
      </c>
      <c r="H60" s="168">
        <v>0</v>
      </c>
      <c r="I60" s="168">
        <v>0</v>
      </c>
      <c r="J60" s="168">
        <v>0</v>
      </c>
      <c r="K60" s="168">
        <v>0</v>
      </c>
      <c r="L60" s="168">
        <v>0</v>
      </c>
      <c r="M60" s="168">
        <v>0</v>
      </c>
      <c r="N60" s="168">
        <v>0</v>
      </c>
      <c r="O60" s="159">
        <v>0</v>
      </c>
      <c r="P60" s="221">
        <f t="shared" si="29"/>
        <v>0</v>
      </c>
      <c r="Q60" s="63"/>
      <c r="R60" s="80" t="str">
        <f t="shared" si="32"/>
        <v>Other</v>
      </c>
      <c r="S60" s="149">
        <v>0</v>
      </c>
      <c r="T60" s="149">
        <v>0</v>
      </c>
      <c r="U60" s="149">
        <v>0</v>
      </c>
      <c r="V60" s="149">
        <v>0</v>
      </c>
      <c r="W60" s="149">
        <v>0</v>
      </c>
      <c r="X60" s="149">
        <v>0</v>
      </c>
      <c r="Y60" s="149">
        <v>0</v>
      </c>
      <c r="Z60" s="149">
        <v>0</v>
      </c>
      <c r="AA60" s="149">
        <v>0</v>
      </c>
      <c r="AB60" s="149">
        <v>0</v>
      </c>
      <c r="AC60" s="149">
        <v>0</v>
      </c>
      <c r="AD60" s="172">
        <v>0</v>
      </c>
      <c r="AE60" s="222">
        <f t="shared" si="34"/>
        <v>0</v>
      </c>
    </row>
    <row r="61" spans="1:31" x14ac:dyDescent="0.3">
      <c r="A61" s="56"/>
      <c r="B61" s="57"/>
      <c r="C61" s="89"/>
      <c r="D61" s="47"/>
      <c r="E61" s="47"/>
      <c r="F61" s="47"/>
      <c r="G61" s="47"/>
      <c r="H61" s="47"/>
      <c r="I61" s="47"/>
      <c r="J61" s="47"/>
      <c r="K61" s="47"/>
      <c r="L61" s="47"/>
      <c r="M61" s="47"/>
      <c r="N61" s="47"/>
      <c r="O61" s="47"/>
      <c r="P61" s="218"/>
      <c r="Q61" s="63"/>
      <c r="R61" s="246"/>
      <c r="S61" s="247"/>
      <c r="T61" s="247"/>
      <c r="U61" s="247"/>
      <c r="V61" s="247"/>
      <c r="W61" s="247"/>
      <c r="X61" s="247"/>
      <c r="Y61" s="247"/>
      <c r="Z61" s="247"/>
      <c r="AA61" s="247"/>
      <c r="AB61" s="247"/>
      <c r="AC61" s="247"/>
      <c r="AD61" s="247"/>
      <c r="AE61" s="241"/>
    </row>
    <row r="62" spans="1:31" x14ac:dyDescent="0.3">
      <c r="A62" s="229" t="s">
        <v>35</v>
      </c>
      <c r="B62" s="227">
        <f>SUM(B63:B77)</f>
        <v>0</v>
      </c>
      <c r="C62" s="130"/>
      <c r="D62" s="225">
        <f t="shared" ref="D62:O62" si="35">SUM(D63:D77)</f>
        <v>0</v>
      </c>
      <c r="E62" s="225">
        <f t="shared" si="35"/>
        <v>0</v>
      </c>
      <c r="F62" s="225">
        <f t="shared" si="35"/>
        <v>0</v>
      </c>
      <c r="G62" s="225">
        <f t="shared" si="35"/>
        <v>0</v>
      </c>
      <c r="H62" s="225">
        <f t="shared" si="35"/>
        <v>0</v>
      </c>
      <c r="I62" s="225">
        <f t="shared" si="35"/>
        <v>0</v>
      </c>
      <c r="J62" s="225">
        <f t="shared" si="35"/>
        <v>0</v>
      </c>
      <c r="K62" s="225">
        <f t="shared" si="35"/>
        <v>0</v>
      </c>
      <c r="L62" s="225">
        <f t="shared" si="35"/>
        <v>0</v>
      </c>
      <c r="M62" s="225">
        <f t="shared" si="35"/>
        <v>0</v>
      </c>
      <c r="N62" s="225">
        <f t="shared" si="35"/>
        <v>0</v>
      </c>
      <c r="O62" s="227">
        <f t="shared" si="35"/>
        <v>0</v>
      </c>
      <c r="P62" s="219">
        <f t="shared" si="29"/>
        <v>0</v>
      </c>
      <c r="Q62" s="63"/>
      <c r="R62" s="242" t="str">
        <f t="shared" ref="R62:R77" si="36">A62</f>
        <v>Operating Activities</v>
      </c>
      <c r="S62" s="243">
        <f t="shared" ref="S62:AD62" si="37">SUM(S63:S77)</f>
        <v>0</v>
      </c>
      <c r="T62" s="243">
        <f t="shared" si="37"/>
        <v>0</v>
      </c>
      <c r="U62" s="243">
        <f t="shared" si="37"/>
        <v>0</v>
      </c>
      <c r="V62" s="243">
        <f t="shared" si="37"/>
        <v>0</v>
      </c>
      <c r="W62" s="243">
        <f t="shared" si="37"/>
        <v>0</v>
      </c>
      <c r="X62" s="243">
        <f t="shared" si="37"/>
        <v>0</v>
      </c>
      <c r="Y62" s="243">
        <f t="shared" si="37"/>
        <v>0</v>
      </c>
      <c r="Z62" s="243">
        <f t="shared" si="37"/>
        <v>0</v>
      </c>
      <c r="AA62" s="243">
        <f t="shared" si="37"/>
        <v>0</v>
      </c>
      <c r="AB62" s="243">
        <f t="shared" si="37"/>
        <v>0</v>
      </c>
      <c r="AC62" s="243">
        <f t="shared" si="37"/>
        <v>0</v>
      </c>
      <c r="AD62" s="216">
        <f t="shared" si="37"/>
        <v>0</v>
      </c>
      <c r="AE62" s="240">
        <f>SUM(S62:AD62)</f>
        <v>0</v>
      </c>
    </row>
    <row r="63" spans="1:31" x14ac:dyDescent="0.3">
      <c r="A63" s="164" t="s">
        <v>53</v>
      </c>
      <c r="B63" s="165">
        <v>0</v>
      </c>
      <c r="C63" s="89"/>
      <c r="D63" s="166">
        <v>0</v>
      </c>
      <c r="E63" s="166">
        <v>0</v>
      </c>
      <c r="F63" s="166">
        <v>0</v>
      </c>
      <c r="G63" s="166">
        <v>0</v>
      </c>
      <c r="H63" s="166">
        <v>0</v>
      </c>
      <c r="I63" s="166">
        <v>0</v>
      </c>
      <c r="J63" s="166">
        <v>0</v>
      </c>
      <c r="K63" s="166">
        <v>0</v>
      </c>
      <c r="L63" s="166">
        <v>0</v>
      </c>
      <c r="M63" s="166">
        <v>0</v>
      </c>
      <c r="N63" s="166">
        <v>0</v>
      </c>
      <c r="O63" s="166">
        <v>0</v>
      </c>
      <c r="P63" s="221">
        <f t="shared" si="29"/>
        <v>0</v>
      </c>
      <c r="Q63" s="63"/>
      <c r="R63" s="80" t="str">
        <f t="shared" si="36"/>
        <v>Advertising &amp; Promotions</v>
      </c>
      <c r="S63" s="173">
        <v>0</v>
      </c>
      <c r="T63" s="173">
        <v>0</v>
      </c>
      <c r="U63" s="173">
        <v>0</v>
      </c>
      <c r="V63" s="173">
        <v>0</v>
      </c>
      <c r="W63" s="173">
        <v>0</v>
      </c>
      <c r="X63" s="173">
        <v>0</v>
      </c>
      <c r="Y63" s="173">
        <v>0</v>
      </c>
      <c r="Z63" s="173">
        <v>0</v>
      </c>
      <c r="AA63" s="173">
        <v>0</v>
      </c>
      <c r="AB63" s="173">
        <v>0</v>
      </c>
      <c r="AC63" s="173">
        <v>0</v>
      </c>
      <c r="AD63" s="173">
        <v>0</v>
      </c>
      <c r="AE63" s="222">
        <f t="shared" ref="AE63:AE77" si="38">SUM(S63:AD63)</f>
        <v>0</v>
      </c>
    </row>
    <row r="64" spans="1:31" x14ac:dyDescent="0.3">
      <c r="A64" s="164" t="s">
        <v>9</v>
      </c>
      <c r="B64" s="159">
        <v>0</v>
      </c>
      <c r="C64" s="89"/>
      <c r="D64" s="167">
        <v>0</v>
      </c>
      <c r="E64" s="168">
        <v>0</v>
      </c>
      <c r="F64" s="168">
        <v>0</v>
      </c>
      <c r="G64" s="168">
        <v>0</v>
      </c>
      <c r="H64" s="168">
        <v>0</v>
      </c>
      <c r="I64" s="168">
        <v>0</v>
      </c>
      <c r="J64" s="168">
        <v>0</v>
      </c>
      <c r="K64" s="168">
        <v>0</v>
      </c>
      <c r="L64" s="168">
        <v>0</v>
      </c>
      <c r="M64" s="168">
        <v>0</v>
      </c>
      <c r="N64" s="168">
        <v>0</v>
      </c>
      <c r="O64" s="159">
        <v>0</v>
      </c>
      <c r="P64" s="221">
        <f t="shared" si="29"/>
        <v>0</v>
      </c>
      <c r="Q64" s="63"/>
      <c r="R64" s="80" t="str">
        <f t="shared" si="36"/>
        <v>Office Supplies</v>
      </c>
      <c r="S64" s="150">
        <v>0</v>
      </c>
      <c r="T64" s="150">
        <v>0</v>
      </c>
      <c r="U64" s="150">
        <v>0</v>
      </c>
      <c r="V64" s="150">
        <v>0</v>
      </c>
      <c r="W64" s="150">
        <v>0</v>
      </c>
      <c r="X64" s="150">
        <v>0</v>
      </c>
      <c r="Y64" s="150">
        <v>0</v>
      </c>
      <c r="Z64" s="150">
        <v>0</v>
      </c>
      <c r="AA64" s="150">
        <v>0</v>
      </c>
      <c r="AB64" s="150">
        <v>0</v>
      </c>
      <c r="AC64" s="150">
        <v>0</v>
      </c>
      <c r="AD64" s="174">
        <v>0</v>
      </c>
      <c r="AE64" s="222">
        <f t="shared" si="38"/>
        <v>0</v>
      </c>
    </row>
    <row r="65" spans="1:31" x14ac:dyDescent="0.3">
      <c r="A65" s="164" t="s">
        <v>18</v>
      </c>
      <c r="B65" s="159">
        <v>0</v>
      </c>
      <c r="C65" s="89"/>
      <c r="D65" s="167">
        <v>0</v>
      </c>
      <c r="E65" s="167">
        <v>0</v>
      </c>
      <c r="F65" s="167">
        <v>0</v>
      </c>
      <c r="G65" s="167">
        <v>0</v>
      </c>
      <c r="H65" s="167">
        <v>0</v>
      </c>
      <c r="I65" s="167">
        <v>0</v>
      </c>
      <c r="J65" s="167">
        <v>0</v>
      </c>
      <c r="K65" s="167">
        <v>0</v>
      </c>
      <c r="L65" s="167">
        <v>0</v>
      </c>
      <c r="M65" s="167">
        <v>0</v>
      </c>
      <c r="N65" s="167">
        <v>0</v>
      </c>
      <c r="O65" s="167">
        <v>0</v>
      </c>
      <c r="P65" s="221">
        <f t="shared" si="29"/>
        <v>0</v>
      </c>
      <c r="Q65" s="63"/>
      <c r="R65" s="80" t="str">
        <f t="shared" si="36"/>
        <v>Telephone / Communications</v>
      </c>
      <c r="S65" s="150">
        <v>0</v>
      </c>
      <c r="T65" s="150">
        <v>0</v>
      </c>
      <c r="U65" s="150">
        <v>0</v>
      </c>
      <c r="V65" s="150">
        <v>0</v>
      </c>
      <c r="W65" s="150">
        <v>0</v>
      </c>
      <c r="X65" s="150">
        <v>0</v>
      </c>
      <c r="Y65" s="150">
        <v>0</v>
      </c>
      <c r="Z65" s="150">
        <v>0</v>
      </c>
      <c r="AA65" s="150">
        <v>0</v>
      </c>
      <c r="AB65" s="150">
        <v>0</v>
      </c>
      <c r="AC65" s="150">
        <v>0</v>
      </c>
      <c r="AD65" s="174">
        <v>0</v>
      </c>
      <c r="AE65" s="222">
        <f t="shared" si="38"/>
        <v>0</v>
      </c>
    </row>
    <row r="66" spans="1:31" x14ac:dyDescent="0.3">
      <c r="A66" s="164" t="s">
        <v>12</v>
      </c>
      <c r="B66" s="159">
        <v>0</v>
      </c>
      <c r="C66" s="89"/>
      <c r="D66" s="167">
        <v>0</v>
      </c>
      <c r="E66" s="167">
        <v>0</v>
      </c>
      <c r="F66" s="167">
        <v>0</v>
      </c>
      <c r="G66" s="167">
        <v>0</v>
      </c>
      <c r="H66" s="167">
        <v>0</v>
      </c>
      <c r="I66" s="167">
        <v>0</v>
      </c>
      <c r="J66" s="167">
        <v>0</v>
      </c>
      <c r="K66" s="167">
        <v>0</v>
      </c>
      <c r="L66" s="167">
        <v>0</v>
      </c>
      <c r="M66" s="167">
        <v>0</v>
      </c>
      <c r="N66" s="167">
        <v>0</v>
      </c>
      <c r="O66" s="167">
        <v>0</v>
      </c>
      <c r="P66" s="221">
        <f t="shared" si="29"/>
        <v>0</v>
      </c>
      <c r="Q66" s="63"/>
      <c r="R66" s="80" t="str">
        <f t="shared" si="36"/>
        <v>Utilities</v>
      </c>
      <c r="S66" s="150">
        <v>0</v>
      </c>
      <c r="T66" s="150">
        <v>0</v>
      </c>
      <c r="U66" s="150">
        <v>0</v>
      </c>
      <c r="V66" s="150">
        <v>0</v>
      </c>
      <c r="W66" s="150">
        <v>0</v>
      </c>
      <c r="X66" s="150">
        <v>0</v>
      </c>
      <c r="Y66" s="150">
        <v>0</v>
      </c>
      <c r="Z66" s="150">
        <v>0</v>
      </c>
      <c r="AA66" s="150">
        <v>0</v>
      </c>
      <c r="AB66" s="150">
        <v>0</v>
      </c>
      <c r="AC66" s="150">
        <v>0</v>
      </c>
      <c r="AD66" s="174">
        <v>0</v>
      </c>
      <c r="AE66" s="222">
        <f t="shared" si="38"/>
        <v>0</v>
      </c>
    </row>
    <row r="67" spans="1:31" x14ac:dyDescent="0.3">
      <c r="A67" s="164" t="s">
        <v>113</v>
      </c>
      <c r="B67" s="159">
        <v>0</v>
      </c>
      <c r="C67" s="89"/>
      <c r="D67" s="167">
        <v>0</v>
      </c>
      <c r="E67" s="167">
        <v>0</v>
      </c>
      <c r="F67" s="167">
        <v>0</v>
      </c>
      <c r="G67" s="167">
        <v>0</v>
      </c>
      <c r="H67" s="167">
        <v>0</v>
      </c>
      <c r="I67" s="167">
        <v>0</v>
      </c>
      <c r="J67" s="167">
        <v>0</v>
      </c>
      <c r="K67" s="167">
        <v>0</v>
      </c>
      <c r="L67" s="167">
        <v>0</v>
      </c>
      <c r="M67" s="167">
        <v>0</v>
      </c>
      <c r="N67" s="167">
        <v>0</v>
      </c>
      <c r="O67" s="167">
        <v>0</v>
      </c>
      <c r="P67" s="221">
        <f t="shared" si="29"/>
        <v>0</v>
      </c>
      <c r="Q67" s="63"/>
      <c r="R67" s="80" t="str">
        <f t="shared" si="36"/>
        <v>Website</v>
      </c>
      <c r="S67" s="150">
        <v>0</v>
      </c>
      <c r="T67" s="150">
        <v>0</v>
      </c>
      <c r="U67" s="150">
        <v>0</v>
      </c>
      <c r="V67" s="150">
        <v>0</v>
      </c>
      <c r="W67" s="150">
        <v>0</v>
      </c>
      <c r="X67" s="150">
        <v>0</v>
      </c>
      <c r="Y67" s="150">
        <v>0</v>
      </c>
      <c r="Z67" s="150">
        <v>0</v>
      </c>
      <c r="AA67" s="150">
        <v>0</v>
      </c>
      <c r="AB67" s="150">
        <v>0</v>
      </c>
      <c r="AC67" s="150">
        <v>0</v>
      </c>
      <c r="AD67" s="150">
        <v>0</v>
      </c>
      <c r="AE67" s="222">
        <f t="shared" si="38"/>
        <v>0</v>
      </c>
    </row>
    <row r="68" spans="1:31" x14ac:dyDescent="0.3">
      <c r="A68" s="164" t="s">
        <v>78</v>
      </c>
      <c r="B68" s="159">
        <v>0</v>
      </c>
      <c r="C68" s="89"/>
      <c r="D68" s="167">
        <v>0</v>
      </c>
      <c r="E68" s="167">
        <v>0</v>
      </c>
      <c r="F68" s="167">
        <v>0</v>
      </c>
      <c r="G68" s="167">
        <v>0</v>
      </c>
      <c r="H68" s="167">
        <v>0</v>
      </c>
      <c r="I68" s="167">
        <v>0</v>
      </c>
      <c r="J68" s="167">
        <v>0</v>
      </c>
      <c r="K68" s="167">
        <v>0</v>
      </c>
      <c r="L68" s="167">
        <v>0</v>
      </c>
      <c r="M68" s="167">
        <v>0</v>
      </c>
      <c r="N68" s="167">
        <v>0</v>
      </c>
      <c r="O68" s="167">
        <v>0</v>
      </c>
      <c r="P68" s="221">
        <f t="shared" si="29"/>
        <v>0</v>
      </c>
      <c r="Q68" s="63"/>
      <c r="R68" s="80" t="str">
        <f t="shared" si="36"/>
        <v>Technology and Software Subscriptions</v>
      </c>
      <c r="S68" s="150">
        <v>0</v>
      </c>
      <c r="T68" s="150">
        <v>0</v>
      </c>
      <c r="U68" s="150">
        <v>0</v>
      </c>
      <c r="V68" s="150">
        <v>0</v>
      </c>
      <c r="W68" s="150">
        <v>0</v>
      </c>
      <c r="X68" s="150">
        <v>0</v>
      </c>
      <c r="Y68" s="150">
        <v>0</v>
      </c>
      <c r="Z68" s="150">
        <v>0</v>
      </c>
      <c r="AA68" s="150">
        <v>0</v>
      </c>
      <c r="AB68" s="150">
        <v>0</v>
      </c>
      <c r="AC68" s="150">
        <v>0</v>
      </c>
      <c r="AD68" s="174">
        <v>0</v>
      </c>
      <c r="AE68" s="222">
        <f t="shared" si="38"/>
        <v>0</v>
      </c>
    </row>
    <row r="69" spans="1:31" x14ac:dyDescent="0.3">
      <c r="A69" s="164" t="s">
        <v>73</v>
      </c>
      <c r="B69" s="159">
        <v>0</v>
      </c>
      <c r="C69" s="89"/>
      <c r="D69" s="167">
        <v>0</v>
      </c>
      <c r="E69" s="167">
        <v>0</v>
      </c>
      <c r="F69" s="167">
        <v>0</v>
      </c>
      <c r="G69" s="167">
        <v>0</v>
      </c>
      <c r="H69" s="167">
        <v>0</v>
      </c>
      <c r="I69" s="167">
        <v>0</v>
      </c>
      <c r="J69" s="167">
        <v>0</v>
      </c>
      <c r="K69" s="167">
        <v>0</v>
      </c>
      <c r="L69" s="167">
        <v>0</v>
      </c>
      <c r="M69" s="167">
        <v>0</v>
      </c>
      <c r="N69" s="167">
        <v>0</v>
      </c>
      <c r="O69" s="167">
        <v>0</v>
      </c>
      <c r="P69" s="221">
        <f t="shared" si="29"/>
        <v>0</v>
      </c>
      <c r="Q69" s="63"/>
      <c r="R69" s="80" t="str">
        <f t="shared" si="36"/>
        <v>Point-of-Sales System</v>
      </c>
      <c r="S69" s="150">
        <v>0</v>
      </c>
      <c r="T69" s="150">
        <v>0</v>
      </c>
      <c r="U69" s="150">
        <v>0</v>
      </c>
      <c r="V69" s="150">
        <v>0</v>
      </c>
      <c r="W69" s="150">
        <v>0</v>
      </c>
      <c r="X69" s="150">
        <v>0</v>
      </c>
      <c r="Y69" s="150">
        <v>0</v>
      </c>
      <c r="Z69" s="150">
        <v>0</v>
      </c>
      <c r="AA69" s="150">
        <v>0</v>
      </c>
      <c r="AB69" s="150">
        <v>0</v>
      </c>
      <c r="AC69" s="150">
        <v>0</v>
      </c>
      <c r="AD69" s="174">
        <v>0</v>
      </c>
      <c r="AE69" s="222">
        <f t="shared" si="38"/>
        <v>0</v>
      </c>
    </row>
    <row r="70" spans="1:31" x14ac:dyDescent="0.3">
      <c r="A70" s="164" t="s">
        <v>72</v>
      </c>
      <c r="B70" s="159">
        <v>0</v>
      </c>
      <c r="C70" s="89"/>
      <c r="D70" s="167">
        <v>0</v>
      </c>
      <c r="E70" s="167">
        <v>0</v>
      </c>
      <c r="F70" s="167">
        <v>0</v>
      </c>
      <c r="G70" s="167">
        <v>0</v>
      </c>
      <c r="H70" s="167">
        <v>0</v>
      </c>
      <c r="I70" s="167">
        <v>0</v>
      </c>
      <c r="J70" s="167">
        <v>0</v>
      </c>
      <c r="K70" s="167">
        <v>0</v>
      </c>
      <c r="L70" s="167">
        <v>0</v>
      </c>
      <c r="M70" s="167">
        <v>0</v>
      </c>
      <c r="N70" s="167">
        <v>0</v>
      </c>
      <c r="O70" s="167">
        <v>0</v>
      </c>
      <c r="P70" s="221">
        <f t="shared" si="29"/>
        <v>0</v>
      </c>
      <c r="Q70" s="63"/>
      <c r="R70" s="80" t="str">
        <f t="shared" si="36"/>
        <v>Delivery/Shipping</v>
      </c>
      <c r="S70" s="150">
        <v>0</v>
      </c>
      <c r="T70" s="150">
        <v>0</v>
      </c>
      <c r="U70" s="150">
        <v>0</v>
      </c>
      <c r="V70" s="150">
        <v>0</v>
      </c>
      <c r="W70" s="150">
        <v>0</v>
      </c>
      <c r="X70" s="150">
        <v>0</v>
      </c>
      <c r="Y70" s="150">
        <v>0</v>
      </c>
      <c r="Z70" s="150">
        <v>0</v>
      </c>
      <c r="AA70" s="150">
        <v>0</v>
      </c>
      <c r="AB70" s="150">
        <v>0</v>
      </c>
      <c r="AC70" s="150">
        <v>0</v>
      </c>
      <c r="AD70" s="174">
        <v>0</v>
      </c>
      <c r="AE70" s="222">
        <f t="shared" si="38"/>
        <v>0</v>
      </c>
    </row>
    <row r="71" spans="1:31" x14ac:dyDescent="0.3">
      <c r="A71" s="164" t="s">
        <v>63</v>
      </c>
      <c r="B71" s="159">
        <v>0</v>
      </c>
      <c r="C71" s="89"/>
      <c r="D71" s="167">
        <v>0</v>
      </c>
      <c r="E71" s="168">
        <v>0</v>
      </c>
      <c r="F71" s="168">
        <v>0</v>
      </c>
      <c r="G71" s="168">
        <v>0</v>
      </c>
      <c r="H71" s="168">
        <v>0</v>
      </c>
      <c r="I71" s="168">
        <v>0</v>
      </c>
      <c r="J71" s="168">
        <v>0</v>
      </c>
      <c r="K71" s="168">
        <v>0</v>
      </c>
      <c r="L71" s="168">
        <v>0</v>
      </c>
      <c r="M71" s="168">
        <v>0</v>
      </c>
      <c r="N71" s="168">
        <v>0</v>
      </c>
      <c r="O71" s="159">
        <v>0</v>
      </c>
      <c r="P71" s="221">
        <f t="shared" si="29"/>
        <v>0</v>
      </c>
      <c r="Q71" s="63"/>
      <c r="R71" s="80" t="str">
        <f t="shared" si="36"/>
        <v>Inventory (Not in COGS)</v>
      </c>
      <c r="S71" s="150">
        <v>0</v>
      </c>
      <c r="T71" s="150">
        <v>0</v>
      </c>
      <c r="U71" s="150">
        <v>0</v>
      </c>
      <c r="V71" s="150">
        <v>0</v>
      </c>
      <c r="W71" s="150">
        <v>0</v>
      </c>
      <c r="X71" s="150">
        <v>0</v>
      </c>
      <c r="Y71" s="150">
        <v>0</v>
      </c>
      <c r="Z71" s="150">
        <v>0</v>
      </c>
      <c r="AA71" s="150">
        <v>0</v>
      </c>
      <c r="AB71" s="150">
        <v>0</v>
      </c>
      <c r="AC71" s="150">
        <v>0</v>
      </c>
      <c r="AD71" s="174">
        <v>0</v>
      </c>
      <c r="AE71" s="222">
        <f t="shared" si="38"/>
        <v>0</v>
      </c>
    </row>
    <row r="72" spans="1:31" x14ac:dyDescent="0.3">
      <c r="A72" s="164" t="s">
        <v>62</v>
      </c>
      <c r="B72" s="159">
        <v>0</v>
      </c>
      <c r="C72" s="89"/>
      <c r="D72" s="167">
        <v>0</v>
      </c>
      <c r="E72" s="168">
        <v>0</v>
      </c>
      <c r="F72" s="168">
        <v>0</v>
      </c>
      <c r="G72" s="168">
        <v>0</v>
      </c>
      <c r="H72" s="168">
        <v>0</v>
      </c>
      <c r="I72" s="168">
        <v>0</v>
      </c>
      <c r="J72" s="168">
        <v>0</v>
      </c>
      <c r="K72" s="168">
        <v>0</v>
      </c>
      <c r="L72" s="168">
        <v>0</v>
      </c>
      <c r="M72" s="168">
        <v>0</v>
      </c>
      <c r="N72" s="168">
        <v>0</v>
      </c>
      <c r="O72" s="159">
        <v>0</v>
      </c>
      <c r="P72" s="221">
        <f t="shared" si="29"/>
        <v>0</v>
      </c>
      <c r="Q72" s="63"/>
      <c r="R72" s="80" t="str">
        <f t="shared" si="36"/>
        <v>Subcontracts</v>
      </c>
      <c r="S72" s="150">
        <v>0</v>
      </c>
      <c r="T72" s="150">
        <v>0</v>
      </c>
      <c r="U72" s="150">
        <v>0</v>
      </c>
      <c r="V72" s="150">
        <v>0</v>
      </c>
      <c r="W72" s="150">
        <v>0</v>
      </c>
      <c r="X72" s="150">
        <v>0</v>
      </c>
      <c r="Y72" s="150">
        <v>0</v>
      </c>
      <c r="Z72" s="150">
        <v>0</v>
      </c>
      <c r="AA72" s="150">
        <v>0</v>
      </c>
      <c r="AB72" s="150">
        <v>0</v>
      </c>
      <c r="AC72" s="150">
        <v>0</v>
      </c>
      <c r="AD72" s="174">
        <v>0</v>
      </c>
      <c r="AE72" s="222">
        <f t="shared" si="38"/>
        <v>0</v>
      </c>
    </row>
    <row r="73" spans="1:31" x14ac:dyDescent="0.3">
      <c r="A73" s="164" t="s">
        <v>67</v>
      </c>
      <c r="B73" s="159">
        <v>0</v>
      </c>
      <c r="C73" s="89"/>
      <c r="D73" s="167">
        <v>0</v>
      </c>
      <c r="E73" s="168">
        <v>0</v>
      </c>
      <c r="F73" s="168">
        <v>0</v>
      </c>
      <c r="G73" s="168">
        <v>0</v>
      </c>
      <c r="H73" s="168">
        <v>0</v>
      </c>
      <c r="I73" s="168">
        <v>0</v>
      </c>
      <c r="J73" s="168">
        <v>0</v>
      </c>
      <c r="K73" s="168">
        <v>0</v>
      </c>
      <c r="L73" s="168">
        <v>0</v>
      </c>
      <c r="M73" s="168">
        <v>0</v>
      </c>
      <c r="N73" s="168">
        <v>0</v>
      </c>
      <c r="O73" s="159">
        <v>0</v>
      </c>
      <c r="P73" s="221">
        <f t="shared" si="29"/>
        <v>0</v>
      </c>
      <c r="Q73" s="63"/>
      <c r="R73" s="80" t="str">
        <f t="shared" si="36"/>
        <v>Research &amp; Development</v>
      </c>
      <c r="S73" s="150">
        <v>0</v>
      </c>
      <c r="T73" s="150">
        <v>0</v>
      </c>
      <c r="U73" s="150">
        <v>0</v>
      </c>
      <c r="V73" s="150">
        <v>0</v>
      </c>
      <c r="W73" s="150">
        <v>0</v>
      </c>
      <c r="X73" s="150">
        <v>0</v>
      </c>
      <c r="Y73" s="150">
        <v>0</v>
      </c>
      <c r="Z73" s="150">
        <v>0</v>
      </c>
      <c r="AA73" s="150">
        <v>0</v>
      </c>
      <c r="AB73" s="150">
        <v>0</v>
      </c>
      <c r="AC73" s="150">
        <v>0</v>
      </c>
      <c r="AD73" s="174">
        <v>0</v>
      </c>
      <c r="AE73" s="222">
        <f t="shared" si="38"/>
        <v>0</v>
      </c>
    </row>
    <row r="74" spans="1:31" x14ac:dyDescent="0.3">
      <c r="A74" s="164" t="s">
        <v>68</v>
      </c>
      <c r="B74" s="159">
        <v>0</v>
      </c>
      <c r="C74" s="89"/>
      <c r="D74" s="167">
        <v>0</v>
      </c>
      <c r="E74" s="168">
        <v>0</v>
      </c>
      <c r="F74" s="168">
        <v>0</v>
      </c>
      <c r="G74" s="168">
        <v>0</v>
      </c>
      <c r="H74" s="168">
        <v>0</v>
      </c>
      <c r="I74" s="168">
        <v>0</v>
      </c>
      <c r="J74" s="168">
        <v>0</v>
      </c>
      <c r="K74" s="168">
        <v>0</v>
      </c>
      <c r="L74" s="168">
        <v>0</v>
      </c>
      <c r="M74" s="168">
        <v>0</v>
      </c>
      <c r="N74" s="168">
        <v>0</v>
      </c>
      <c r="O74" s="159">
        <v>0</v>
      </c>
      <c r="P74" s="221">
        <f t="shared" si="29"/>
        <v>0</v>
      </c>
      <c r="Q74" s="63"/>
      <c r="R74" s="80" t="str">
        <f t="shared" si="36"/>
        <v>Industry Specific Expenses</v>
      </c>
      <c r="S74" s="150">
        <v>0</v>
      </c>
      <c r="T74" s="150">
        <v>0</v>
      </c>
      <c r="U74" s="150">
        <v>0</v>
      </c>
      <c r="V74" s="150">
        <v>0</v>
      </c>
      <c r="W74" s="150">
        <v>0</v>
      </c>
      <c r="X74" s="150">
        <v>0</v>
      </c>
      <c r="Y74" s="150">
        <v>0</v>
      </c>
      <c r="Z74" s="150">
        <v>0</v>
      </c>
      <c r="AA74" s="150">
        <v>0</v>
      </c>
      <c r="AB74" s="150">
        <v>0</v>
      </c>
      <c r="AC74" s="150">
        <v>0</v>
      </c>
      <c r="AD74" s="174">
        <v>0</v>
      </c>
      <c r="AE74" s="222">
        <f t="shared" si="38"/>
        <v>0</v>
      </c>
    </row>
    <row r="75" spans="1:31" x14ac:dyDescent="0.3">
      <c r="A75" s="164" t="s">
        <v>68</v>
      </c>
      <c r="B75" s="159">
        <v>0</v>
      </c>
      <c r="C75" s="89"/>
      <c r="D75" s="167">
        <v>0</v>
      </c>
      <c r="E75" s="168">
        <v>0</v>
      </c>
      <c r="F75" s="168">
        <v>0</v>
      </c>
      <c r="G75" s="168">
        <v>0</v>
      </c>
      <c r="H75" s="168">
        <v>0</v>
      </c>
      <c r="I75" s="168">
        <v>0</v>
      </c>
      <c r="J75" s="168">
        <v>0</v>
      </c>
      <c r="K75" s="168">
        <v>0</v>
      </c>
      <c r="L75" s="168">
        <v>0</v>
      </c>
      <c r="M75" s="168">
        <v>0</v>
      </c>
      <c r="N75" s="168">
        <v>0</v>
      </c>
      <c r="O75" s="159">
        <v>0</v>
      </c>
      <c r="P75" s="221">
        <f t="shared" si="29"/>
        <v>0</v>
      </c>
      <c r="Q75" s="63"/>
      <c r="R75" s="80" t="str">
        <f t="shared" si="36"/>
        <v>Industry Specific Expenses</v>
      </c>
      <c r="S75" s="150">
        <v>0</v>
      </c>
      <c r="T75" s="150">
        <v>0</v>
      </c>
      <c r="U75" s="150">
        <v>0</v>
      </c>
      <c r="V75" s="150">
        <v>0</v>
      </c>
      <c r="W75" s="150">
        <v>0</v>
      </c>
      <c r="X75" s="150">
        <v>0</v>
      </c>
      <c r="Y75" s="150">
        <v>0</v>
      </c>
      <c r="Z75" s="150">
        <v>0</v>
      </c>
      <c r="AA75" s="150">
        <v>0</v>
      </c>
      <c r="AB75" s="150">
        <v>0</v>
      </c>
      <c r="AC75" s="150">
        <v>0</v>
      </c>
      <c r="AD75" s="174">
        <v>0</v>
      </c>
      <c r="AE75" s="222">
        <f t="shared" si="38"/>
        <v>0</v>
      </c>
    </row>
    <row r="76" spans="1:31" x14ac:dyDescent="0.3">
      <c r="A76" s="164" t="s">
        <v>10</v>
      </c>
      <c r="B76" s="159">
        <v>0</v>
      </c>
      <c r="C76" s="89"/>
      <c r="D76" s="167">
        <v>0</v>
      </c>
      <c r="E76" s="168">
        <v>0</v>
      </c>
      <c r="F76" s="168">
        <v>0</v>
      </c>
      <c r="G76" s="168">
        <v>0</v>
      </c>
      <c r="H76" s="168">
        <v>0</v>
      </c>
      <c r="I76" s="168">
        <v>0</v>
      </c>
      <c r="J76" s="168">
        <v>0</v>
      </c>
      <c r="K76" s="168">
        <v>0</v>
      </c>
      <c r="L76" s="168">
        <v>0</v>
      </c>
      <c r="M76" s="168">
        <v>0</v>
      </c>
      <c r="N76" s="168">
        <v>0</v>
      </c>
      <c r="O76" s="159">
        <v>0</v>
      </c>
      <c r="P76" s="221">
        <f t="shared" si="29"/>
        <v>0</v>
      </c>
      <c r="Q76" s="63"/>
      <c r="R76" s="80" t="str">
        <f t="shared" si="36"/>
        <v>Other Operating Expense</v>
      </c>
      <c r="S76" s="150">
        <v>0</v>
      </c>
      <c r="T76" s="150">
        <v>0</v>
      </c>
      <c r="U76" s="150">
        <v>0</v>
      </c>
      <c r="V76" s="150">
        <v>0</v>
      </c>
      <c r="W76" s="150">
        <v>0</v>
      </c>
      <c r="X76" s="150">
        <v>0</v>
      </c>
      <c r="Y76" s="150">
        <v>0</v>
      </c>
      <c r="Z76" s="150">
        <v>0</v>
      </c>
      <c r="AA76" s="150">
        <v>0</v>
      </c>
      <c r="AB76" s="150">
        <v>0</v>
      </c>
      <c r="AC76" s="150">
        <v>0</v>
      </c>
      <c r="AD76" s="174">
        <v>0</v>
      </c>
      <c r="AE76" s="222">
        <f t="shared" si="38"/>
        <v>0</v>
      </c>
    </row>
    <row r="77" spans="1:31" x14ac:dyDescent="0.3">
      <c r="A77" s="164" t="s">
        <v>10</v>
      </c>
      <c r="B77" s="159">
        <v>0</v>
      </c>
      <c r="C77" s="89"/>
      <c r="D77" s="167">
        <v>0</v>
      </c>
      <c r="E77" s="168">
        <v>0</v>
      </c>
      <c r="F77" s="168">
        <v>0</v>
      </c>
      <c r="G77" s="168">
        <v>0</v>
      </c>
      <c r="H77" s="168">
        <v>0</v>
      </c>
      <c r="I77" s="168">
        <v>0</v>
      </c>
      <c r="J77" s="168">
        <v>0</v>
      </c>
      <c r="K77" s="168">
        <v>0</v>
      </c>
      <c r="L77" s="168">
        <v>0</v>
      </c>
      <c r="M77" s="168">
        <v>0</v>
      </c>
      <c r="N77" s="168">
        <v>0</v>
      </c>
      <c r="O77" s="159">
        <v>0</v>
      </c>
      <c r="P77" s="221">
        <f t="shared" si="29"/>
        <v>0</v>
      </c>
      <c r="Q77" s="63"/>
      <c r="R77" s="80" t="str">
        <f t="shared" si="36"/>
        <v>Other Operating Expense</v>
      </c>
      <c r="S77" s="150">
        <v>0</v>
      </c>
      <c r="T77" s="150">
        <v>0</v>
      </c>
      <c r="U77" s="150">
        <v>0</v>
      </c>
      <c r="V77" s="150">
        <v>0</v>
      </c>
      <c r="W77" s="150">
        <v>0</v>
      </c>
      <c r="X77" s="150">
        <v>0</v>
      </c>
      <c r="Y77" s="150">
        <v>0</v>
      </c>
      <c r="Z77" s="150">
        <v>0</v>
      </c>
      <c r="AA77" s="150">
        <v>0</v>
      </c>
      <c r="AB77" s="150">
        <v>0</v>
      </c>
      <c r="AC77" s="150">
        <v>0</v>
      </c>
      <c r="AD77" s="174">
        <v>0</v>
      </c>
      <c r="AE77" s="222">
        <f t="shared" si="38"/>
        <v>0</v>
      </c>
    </row>
    <row r="78" spans="1:31" x14ac:dyDescent="0.3">
      <c r="A78" s="23"/>
      <c r="B78" s="57"/>
      <c r="C78" s="89"/>
      <c r="D78" s="49"/>
      <c r="E78" s="49"/>
      <c r="F78" s="49"/>
      <c r="G78" s="49"/>
      <c r="H78" s="49"/>
      <c r="I78" s="49"/>
      <c r="J78" s="49"/>
      <c r="K78" s="49"/>
      <c r="L78" s="49"/>
      <c r="M78" s="49"/>
      <c r="N78" s="49"/>
      <c r="O78" s="49"/>
      <c r="P78" s="231"/>
      <c r="Q78" s="63"/>
      <c r="R78" s="246"/>
      <c r="S78" s="247"/>
      <c r="T78" s="247"/>
      <c r="U78" s="247"/>
      <c r="V78" s="247"/>
      <c r="W78" s="247"/>
      <c r="X78" s="247"/>
      <c r="Y78" s="247"/>
      <c r="Z78" s="247"/>
      <c r="AA78" s="247"/>
      <c r="AB78" s="247"/>
      <c r="AC78" s="247"/>
      <c r="AD78" s="247"/>
      <c r="AE78" s="241"/>
    </row>
    <row r="79" spans="1:31" x14ac:dyDescent="0.3">
      <c r="A79" s="229" t="s">
        <v>50</v>
      </c>
      <c r="B79" s="227">
        <f>SUM(B80:B94)</f>
        <v>0</v>
      </c>
      <c r="C79" s="130"/>
      <c r="D79" s="225">
        <f t="shared" ref="D79:O79" si="39">SUM(D80:D94)</f>
        <v>0</v>
      </c>
      <c r="E79" s="225">
        <f t="shared" si="39"/>
        <v>0</v>
      </c>
      <c r="F79" s="225">
        <f t="shared" si="39"/>
        <v>0</v>
      </c>
      <c r="G79" s="225">
        <f t="shared" si="39"/>
        <v>0</v>
      </c>
      <c r="H79" s="225">
        <f t="shared" si="39"/>
        <v>0</v>
      </c>
      <c r="I79" s="225">
        <f t="shared" si="39"/>
        <v>0</v>
      </c>
      <c r="J79" s="225">
        <f t="shared" si="39"/>
        <v>0</v>
      </c>
      <c r="K79" s="225">
        <f t="shared" si="39"/>
        <v>0</v>
      </c>
      <c r="L79" s="225">
        <f t="shared" si="39"/>
        <v>0</v>
      </c>
      <c r="M79" s="225">
        <f t="shared" si="39"/>
        <v>0</v>
      </c>
      <c r="N79" s="225">
        <f t="shared" si="39"/>
        <v>0</v>
      </c>
      <c r="O79" s="227">
        <f t="shared" si="39"/>
        <v>0</v>
      </c>
      <c r="P79" s="219">
        <f t="shared" si="29"/>
        <v>0</v>
      </c>
      <c r="Q79" s="63"/>
      <c r="R79" s="242" t="str">
        <f t="shared" ref="R79:R94" si="40">A79</f>
        <v xml:space="preserve">Business/Financial/Professional Fees </v>
      </c>
      <c r="S79" s="234">
        <f>SUM(S80:S94)</f>
        <v>0</v>
      </c>
      <c r="T79" s="234">
        <f t="shared" ref="T79:AD79" si="41">SUM(T80:T94)</f>
        <v>0</v>
      </c>
      <c r="U79" s="234">
        <f t="shared" si="41"/>
        <v>0</v>
      </c>
      <c r="V79" s="234">
        <f t="shared" si="41"/>
        <v>0</v>
      </c>
      <c r="W79" s="234">
        <f t="shared" si="41"/>
        <v>0</v>
      </c>
      <c r="X79" s="234">
        <f t="shared" si="41"/>
        <v>0</v>
      </c>
      <c r="Y79" s="234">
        <f t="shared" si="41"/>
        <v>0</v>
      </c>
      <c r="Z79" s="234">
        <f t="shared" si="41"/>
        <v>0</v>
      </c>
      <c r="AA79" s="234">
        <f t="shared" si="41"/>
        <v>0</v>
      </c>
      <c r="AB79" s="234">
        <f t="shared" si="41"/>
        <v>0</v>
      </c>
      <c r="AC79" s="234">
        <f t="shared" si="41"/>
        <v>0</v>
      </c>
      <c r="AD79" s="216">
        <f t="shared" si="41"/>
        <v>0</v>
      </c>
      <c r="AE79" s="240">
        <f>SUM(S79:AD79)</f>
        <v>0</v>
      </c>
    </row>
    <row r="80" spans="1:31" x14ac:dyDescent="0.3">
      <c r="A80" s="164" t="s">
        <v>20</v>
      </c>
      <c r="B80" s="165">
        <v>0</v>
      </c>
      <c r="C80" s="89"/>
      <c r="D80" s="166">
        <v>0</v>
      </c>
      <c r="E80" s="169">
        <v>0</v>
      </c>
      <c r="F80" s="169">
        <v>0</v>
      </c>
      <c r="G80" s="169">
        <v>0</v>
      </c>
      <c r="H80" s="169">
        <v>0</v>
      </c>
      <c r="I80" s="169">
        <v>0</v>
      </c>
      <c r="J80" s="169">
        <v>0</v>
      </c>
      <c r="K80" s="169">
        <v>0</v>
      </c>
      <c r="L80" s="169">
        <v>0</v>
      </c>
      <c r="M80" s="169">
        <v>0</v>
      </c>
      <c r="N80" s="169">
        <v>0</v>
      </c>
      <c r="O80" s="165">
        <v>0</v>
      </c>
      <c r="P80" s="220">
        <f t="shared" si="29"/>
        <v>0</v>
      </c>
      <c r="Q80" s="63"/>
      <c r="R80" s="80" t="str">
        <f t="shared" si="40"/>
        <v>Licenses and Permits</v>
      </c>
      <c r="S80" s="169">
        <v>0</v>
      </c>
      <c r="T80" s="169">
        <v>0</v>
      </c>
      <c r="U80" s="169">
        <v>0</v>
      </c>
      <c r="V80" s="169">
        <v>0</v>
      </c>
      <c r="W80" s="169">
        <v>0</v>
      </c>
      <c r="X80" s="169">
        <v>0</v>
      </c>
      <c r="Y80" s="169">
        <v>0</v>
      </c>
      <c r="Z80" s="169">
        <v>0</v>
      </c>
      <c r="AA80" s="169">
        <v>0</v>
      </c>
      <c r="AB80" s="169">
        <v>0</v>
      </c>
      <c r="AC80" s="169">
        <v>0</v>
      </c>
      <c r="AD80" s="165">
        <v>0</v>
      </c>
      <c r="AE80" s="239">
        <f t="shared" ref="AE80:AE94" si="42">SUM(S80:AD80)</f>
        <v>0</v>
      </c>
    </row>
    <row r="81" spans="1:31" x14ac:dyDescent="0.3">
      <c r="A81" s="164" t="s">
        <v>16</v>
      </c>
      <c r="B81" s="159">
        <v>0</v>
      </c>
      <c r="C81" s="89"/>
      <c r="D81" s="167">
        <v>0</v>
      </c>
      <c r="E81" s="167">
        <v>0</v>
      </c>
      <c r="F81" s="167">
        <v>0</v>
      </c>
      <c r="G81" s="167">
        <v>0</v>
      </c>
      <c r="H81" s="167">
        <v>0</v>
      </c>
      <c r="I81" s="167">
        <v>0</v>
      </c>
      <c r="J81" s="167">
        <v>0</v>
      </c>
      <c r="K81" s="167">
        <v>0</v>
      </c>
      <c r="L81" s="167">
        <v>0</v>
      </c>
      <c r="M81" s="167">
        <v>0</v>
      </c>
      <c r="N81" s="167">
        <v>0</v>
      </c>
      <c r="O81" s="167">
        <v>0</v>
      </c>
      <c r="P81" s="221">
        <f t="shared" si="29"/>
        <v>0</v>
      </c>
      <c r="Q81" s="63"/>
      <c r="R81" s="80" t="str">
        <f t="shared" si="40"/>
        <v>Loan Payment</v>
      </c>
      <c r="S81" s="168">
        <v>0</v>
      </c>
      <c r="T81" s="168">
        <v>0</v>
      </c>
      <c r="U81" s="168">
        <v>0</v>
      </c>
      <c r="V81" s="168">
        <v>0</v>
      </c>
      <c r="W81" s="168">
        <v>0</v>
      </c>
      <c r="X81" s="168">
        <v>0</v>
      </c>
      <c r="Y81" s="168">
        <v>0</v>
      </c>
      <c r="Z81" s="168">
        <v>0</v>
      </c>
      <c r="AA81" s="168">
        <v>0</v>
      </c>
      <c r="AB81" s="168">
        <v>0</v>
      </c>
      <c r="AC81" s="168">
        <v>0</v>
      </c>
      <c r="AD81" s="159">
        <v>0</v>
      </c>
      <c r="AE81" s="222">
        <f t="shared" si="42"/>
        <v>0</v>
      </c>
    </row>
    <row r="82" spans="1:31" x14ac:dyDescent="0.3">
      <c r="A82" s="164" t="s">
        <v>16</v>
      </c>
      <c r="B82" s="159">
        <v>0</v>
      </c>
      <c r="C82" s="89"/>
      <c r="D82" s="167">
        <v>0</v>
      </c>
      <c r="E82" s="167">
        <v>0</v>
      </c>
      <c r="F82" s="167">
        <v>0</v>
      </c>
      <c r="G82" s="167">
        <v>0</v>
      </c>
      <c r="H82" s="167">
        <v>0</v>
      </c>
      <c r="I82" s="167">
        <v>0</v>
      </c>
      <c r="J82" s="167">
        <v>0</v>
      </c>
      <c r="K82" s="167">
        <v>0</v>
      </c>
      <c r="L82" s="167">
        <v>0</v>
      </c>
      <c r="M82" s="167">
        <v>0</v>
      </c>
      <c r="N82" s="167">
        <v>0</v>
      </c>
      <c r="O82" s="167">
        <v>0</v>
      </c>
      <c r="P82" s="221">
        <f t="shared" si="29"/>
        <v>0</v>
      </c>
      <c r="Q82" s="63"/>
      <c r="R82" s="80" t="str">
        <f t="shared" si="40"/>
        <v>Loan Payment</v>
      </c>
      <c r="S82" s="168">
        <v>0</v>
      </c>
      <c r="T82" s="168">
        <v>0</v>
      </c>
      <c r="U82" s="168">
        <v>0</v>
      </c>
      <c r="V82" s="168">
        <v>0</v>
      </c>
      <c r="W82" s="168">
        <v>0</v>
      </c>
      <c r="X82" s="168">
        <v>0</v>
      </c>
      <c r="Y82" s="168">
        <v>0</v>
      </c>
      <c r="Z82" s="168">
        <v>0</v>
      </c>
      <c r="AA82" s="168">
        <v>0</v>
      </c>
      <c r="AB82" s="168">
        <v>0</v>
      </c>
      <c r="AC82" s="168">
        <v>0</v>
      </c>
      <c r="AD82" s="168">
        <v>0</v>
      </c>
      <c r="AE82" s="222">
        <f t="shared" si="42"/>
        <v>0</v>
      </c>
    </row>
    <row r="83" spans="1:31" x14ac:dyDescent="0.3">
      <c r="A83" s="164" t="s">
        <v>61</v>
      </c>
      <c r="B83" s="159">
        <v>0</v>
      </c>
      <c r="C83" s="89"/>
      <c r="D83" s="167">
        <v>0</v>
      </c>
      <c r="E83" s="167">
        <v>0</v>
      </c>
      <c r="F83" s="167">
        <v>0</v>
      </c>
      <c r="G83" s="167">
        <v>0</v>
      </c>
      <c r="H83" s="167">
        <v>0</v>
      </c>
      <c r="I83" s="167">
        <v>0</v>
      </c>
      <c r="J83" s="167">
        <v>0</v>
      </c>
      <c r="K83" s="167">
        <v>0</v>
      </c>
      <c r="L83" s="167">
        <v>0</v>
      </c>
      <c r="M83" s="167">
        <v>0</v>
      </c>
      <c r="N83" s="167">
        <v>0</v>
      </c>
      <c r="O83" s="167">
        <v>0</v>
      </c>
      <c r="P83" s="221">
        <f t="shared" si="29"/>
        <v>0</v>
      </c>
      <c r="Q83" s="63"/>
      <c r="R83" s="80" t="str">
        <f t="shared" si="40"/>
        <v>Bank Fees &amp; Interest</v>
      </c>
      <c r="S83" s="168">
        <v>0</v>
      </c>
      <c r="T83" s="168">
        <v>0</v>
      </c>
      <c r="U83" s="168">
        <v>0</v>
      </c>
      <c r="V83" s="168">
        <v>0</v>
      </c>
      <c r="W83" s="168">
        <v>0</v>
      </c>
      <c r="X83" s="168">
        <v>0</v>
      </c>
      <c r="Y83" s="168">
        <v>0</v>
      </c>
      <c r="Z83" s="168">
        <v>0</v>
      </c>
      <c r="AA83" s="168">
        <v>0</v>
      </c>
      <c r="AB83" s="168">
        <v>0</v>
      </c>
      <c r="AC83" s="168">
        <v>0</v>
      </c>
      <c r="AD83" s="159">
        <v>0</v>
      </c>
      <c r="AE83" s="222">
        <f t="shared" si="42"/>
        <v>0</v>
      </c>
    </row>
    <row r="84" spans="1:31" x14ac:dyDescent="0.3">
      <c r="A84" s="164" t="s">
        <v>117</v>
      </c>
      <c r="B84" s="159">
        <v>0</v>
      </c>
      <c r="C84" s="89"/>
      <c r="D84" s="167">
        <v>0</v>
      </c>
      <c r="E84" s="168">
        <v>0</v>
      </c>
      <c r="F84" s="168">
        <v>0</v>
      </c>
      <c r="G84" s="168">
        <v>0</v>
      </c>
      <c r="H84" s="168">
        <v>0</v>
      </c>
      <c r="I84" s="168">
        <v>0</v>
      </c>
      <c r="J84" s="168">
        <v>0</v>
      </c>
      <c r="K84" s="168">
        <v>0</v>
      </c>
      <c r="L84" s="168">
        <v>0</v>
      </c>
      <c r="M84" s="168">
        <v>0</v>
      </c>
      <c r="N84" s="168">
        <v>0</v>
      </c>
      <c r="O84" s="159">
        <v>0</v>
      </c>
      <c r="P84" s="221">
        <f t="shared" si="29"/>
        <v>0</v>
      </c>
      <c r="Q84" s="63"/>
      <c r="R84" s="80" t="str">
        <f t="shared" si="40"/>
        <v>Gov't Remittances (GST, PST)</v>
      </c>
      <c r="S84" s="168">
        <v>0</v>
      </c>
      <c r="T84" s="168">
        <v>0</v>
      </c>
      <c r="U84" s="168">
        <v>0</v>
      </c>
      <c r="V84" s="168">
        <v>0</v>
      </c>
      <c r="W84" s="168">
        <v>0</v>
      </c>
      <c r="X84" s="168">
        <v>0</v>
      </c>
      <c r="Y84" s="168">
        <v>0</v>
      </c>
      <c r="Z84" s="168">
        <v>0</v>
      </c>
      <c r="AA84" s="168">
        <v>0</v>
      </c>
      <c r="AB84" s="168">
        <v>0</v>
      </c>
      <c r="AC84" s="168">
        <v>0</v>
      </c>
      <c r="AD84" s="159">
        <v>0</v>
      </c>
      <c r="AE84" s="222">
        <f t="shared" si="42"/>
        <v>0</v>
      </c>
    </row>
    <row r="85" spans="1:31" x14ac:dyDescent="0.3">
      <c r="A85" s="164" t="s">
        <v>54</v>
      </c>
      <c r="B85" s="159">
        <v>0</v>
      </c>
      <c r="C85" s="89"/>
      <c r="D85" s="167">
        <v>0</v>
      </c>
      <c r="E85" s="168">
        <v>0</v>
      </c>
      <c r="F85" s="168">
        <v>0</v>
      </c>
      <c r="G85" s="168">
        <v>0</v>
      </c>
      <c r="H85" s="168">
        <v>0</v>
      </c>
      <c r="I85" s="168">
        <v>0</v>
      </c>
      <c r="J85" s="168">
        <v>0</v>
      </c>
      <c r="K85" s="168">
        <v>0</v>
      </c>
      <c r="L85" s="168">
        <v>0</v>
      </c>
      <c r="M85" s="168">
        <v>0</v>
      </c>
      <c r="N85" s="168">
        <v>0</v>
      </c>
      <c r="O85" s="159">
        <v>0</v>
      </c>
      <c r="P85" s="221">
        <f t="shared" si="29"/>
        <v>0</v>
      </c>
      <c r="Q85" s="63"/>
      <c r="R85" s="80" t="str">
        <f t="shared" si="40"/>
        <v>Legal Fees</v>
      </c>
      <c r="S85" s="168">
        <v>0</v>
      </c>
      <c r="T85" s="168">
        <v>0</v>
      </c>
      <c r="U85" s="168">
        <v>0</v>
      </c>
      <c r="V85" s="168">
        <v>0</v>
      </c>
      <c r="W85" s="168">
        <v>0</v>
      </c>
      <c r="X85" s="168">
        <v>0</v>
      </c>
      <c r="Y85" s="168">
        <v>0</v>
      </c>
      <c r="Z85" s="168">
        <v>0</v>
      </c>
      <c r="AA85" s="168">
        <v>0</v>
      </c>
      <c r="AB85" s="168">
        <v>0</v>
      </c>
      <c r="AC85" s="168">
        <v>0</v>
      </c>
      <c r="AD85" s="159">
        <v>0</v>
      </c>
      <c r="AE85" s="222">
        <f t="shared" si="42"/>
        <v>0</v>
      </c>
    </row>
    <row r="86" spans="1:31" x14ac:dyDescent="0.3">
      <c r="A86" s="164" t="s">
        <v>55</v>
      </c>
      <c r="B86" s="159">
        <v>0</v>
      </c>
      <c r="C86" s="89"/>
      <c r="D86" s="167">
        <v>0</v>
      </c>
      <c r="E86" s="168">
        <v>0</v>
      </c>
      <c r="F86" s="168">
        <v>0</v>
      </c>
      <c r="G86" s="168">
        <v>0</v>
      </c>
      <c r="H86" s="168">
        <v>0</v>
      </c>
      <c r="I86" s="168">
        <v>0</v>
      </c>
      <c r="J86" s="168">
        <v>0</v>
      </c>
      <c r="K86" s="168">
        <v>0</v>
      </c>
      <c r="L86" s="168">
        <v>0</v>
      </c>
      <c r="M86" s="168">
        <v>0</v>
      </c>
      <c r="N86" s="168">
        <v>0</v>
      </c>
      <c r="O86" s="159">
        <v>0</v>
      </c>
      <c r="P86" s="221">
        <f t="shared" si="29"/>
        <v>0</v>
      </c>
      <c r="Q86" s="63"/>
      <c r="R86" s="80" t="str">
        <f t="shared" si="40"/>
        <v>Accounting Fees</v>
      </c>
      <c r="S86" s="168">
        <v>0</v>
      </c>
      <c r="T86" s="168">
        <v>0</v>
      </c>
      <c r="U86" s="168">
        <v>0</v>
      </c>
      <c r="V86" s="168">
        <v>0</v>
      </c>
      <c r="W86" s="168">
        <v>0</v>
      </c>
      <c r="X86" s="168">
        <v>0</v>
      </c>
      <c r="Y86" s="168">
        <v>0</v>
      </c>
      <c r="Z86" s="168">
        <v>0</v>
      </c>
      <c r="AA86" s="168">
        <v>0</v>
      </c>
      <c r="AB86" s="168">
        <v>0</v>
      </c>
      <c r="AC86" s="168">
        <v>0</v>
      </c>
      <c r="AD86" s="159">
        <v>0</v>
      </c>
      <c r="AE86" s="222">
        <f t="shared" si="42"/>
        <v>0</v>
      </c>
    </row>
    <row r="87" spans="1:31" x14ac:dyDescent="0.3">
      <c r="A87" s="164" t="s">
        <v>56</v>
      </c>
      <c r="B87" s="159">
        <v>0</v>
      </c>
      <c r="C87" s="89"/>
      <c r="D87" s="167">
        <v>0</v>
      </c>
      <c r="E87" s="167">
        <v>0</v>
      </c>
      <c r="F87" s="167">
        <v>0</v>
      </c>
      <c r="G87" s="167">
        <v>0</v>
      </c>
      <c r="H87" s="167">
        <v>0</v>
      </c>
      <c r="I87" s="167">
        <v>0</v>
      </c>
      <c r="J87" s="167">
        <v>0</v>
      </c>
      <c r="K87" s="167">
        <v>0</v>
      </c>
      <c r="L87" s="167">
        <v>0</v>
      </c>
      <c r="M87" s="167">
        <v>0</v>
      </c>
      <c r="N87" s="167">
        <v>0</v>
      </c>
      <c r="O87" s="167">
        <v>0</v>
      </c>
      <c r="P87" s="221">
        <f t="shared" si="29"/>
        <v>0</v>
      </c>
      <c r="Q87" s="63"/>
      <c r="R87" s="80" t="str">
        <f t="shared" si="40"/>
        <v>Bookkeeping Fees</v>
      </c>
      <c r="S87" s="168">
        <v>0</v>
      </c>
      <c r="T87" s="168">
        <v>0</v>
      </c>
      <c r="U87" s="168">
        <v>0</v>
      </c>
      <c r="V87" s="168">
        <v>0</v>
      </c>
      <c r="W87" s="168">
        <v>0</v>
      </c>
      <c r="X87" s="168">
        <v>0</v>
      </c>
      <c r="Y87" s="168">
        <v>0</v>
      </c>
      <c r="Z87" s="168">
        <v>0</v>
      </c>
      <c r="AA87" s="168">
        <v>0</v>
      </c>
      <c r="AB87" s="168">
        <v>0</v>
      </c>
      <c r="AC87" s="168">
        <v>0</v>
      </c>
      <c r="AD87" s="159">
        <v>0</v>
      </c>
      <c r="AE87" s="222">
        <f t="shared" si="42"/>
        <v>0</v>
      </c>
    </row>
    <row r="88" spans="1:31" x14ac:dyDescent="0.3">
      <c r="A88" s="164" t="s">
        <v>58</v>
      </c>
      <c r="B88" s="159">
        <v>0</v>
      </c>
      <c r="C88" s="89"/>
      <c r="D88" s="167">
        <v>0</v>
      </c>
      <c r="E88" s="168">
        <v>0</v>
      </c>
      <c r="F88" s="168">
        <v>0</v>
      </c>
      <c r="G88" s="168">
        <v>0</v>
      </c>
      <c r="H88" s="168">
        <v>0</v>
      </c>
      <c r="I88" s="168">
        <v>0</v>
      </c>
      <c r="J88" s="168">
        <v>0</v>
      </c>
      <c r="K88" s="168">
        <v>0</v>
      </c>
      <c r="L88" s="168">
        <v>0</v>
      </c>
      <c r="M88" s="168">
        <v>0</v>
      </c>
      <c r="N88" s="168">
        <v>0</v>
      </c>
      <c r="O88" s="159">
        <v>0</v>
      </c>
      <c r="P88" s="221">
        <f t="shared" si="29"/>
        <v>0</v>
      </c>
      <c r="Q88" s="63"/>
      <c r="R88" s="80" t="str">
        <f t="shared" si="40"/>
        <v>Membership Fees</v>
      </c>
      <c r="S88" s="168">
        <v>0</v>
      </c>
      <c r="T88" s="168">
        <v>0</v>
      </c>
      <c r="U88" s="168">
        <v>0</v>
      </c>
      <c r="V88" s="168">
        <v>0</v>
      </c>
      <c r="W88" s="168">
        <v>0</v>
      </c>
      <c r="X88" s="168">
        <v>0</v>
      </c>
      <c r="Y88" s="168">
        <v>0</v>
      </c>
      <c r="Z88" s="168">
        <v>0</v>
      </c>
      <c r="AA88" s="168">
        <v>0</v>
      </c>
      <c r="AB88" s="168">
        <v>0</v>
      </c>
      <c r="AC88" s="168">
        <v>0</v>
      </c>
      <c r="AD88" s="159">
        <v>0</v>
      </c>
      <c r="AE88" s="222">
        <f t="shared" si="42"/>
        <v>0</v>
      </c>
    </row>
    <row r="89" spans="1:31" x14ac:dyDescent="0.3">
      <c r="A89" s="164" t="s">
        <v>70</v>
      </c>
      <c r="B89" s="159">
        <v>0</v>
      </c>
      <c r="C89" s="89"/>
      <c r="D89" s="167">
        <v>0</v>
      </c>
      <c r="E89" s="168">
        <v>0</v>
      </c>
      <c r="F89" s="168">
        <v>0</v>
      </c>
      <c r="G89" s="168">
        <v>0</v>
      </c>
      <c r="H89" s="168">
        <v>0</v>
      </c>
      <c r="I89" s="168">
        <v>0</v>
      </c>
      <c r="J89" s="168">
        <v>0</v>
      </c>
      <c r="K89" s="168">
        <v>0</v>
      </c>
      <c r="L89" s="168">
        <v>0</v>
      </c>
      <c r="M89" s="168">
        <v>0</v>
      </c>
      <c r="N89" s="168">
        <v>0</v>
      </c>
      <c r="O89" s="159">
        <v>0</v>
      </c>
      <c r="P89" s="221">
        <f t="shared" si="29"/>
        <v>0</v>
      </c>
      <c r="Q89" s="63"/>
      <c r="R89" s="80" t="str">
        <f t="shared" si="40"/>
        <v>Consultation Fees</v>
      </c>
      <c r="S89" s="168">
        <v>0</v>
      </c>
      <c r="T89" s="168">
        <v>0</v>
      </c>
      <c r="U89" s="168">
        <v>0</v>
      </c>
      <c r="V89" s="168">
        <v>0</v>
      </c>
      <c r="W89" s="168">
        <v>0</v>
      </c>
      <c r="X89" s="168">
        <v>0</v>
      </c>
      <c r="Y89" s="168">
        <v>0</v>
      </c>
      <c r="Z89" s="168">
        <v>0</v>
      </c>
      <c r="AA89" s="168">
        <v>0</v>
      </c>
      <c r="AB89" s="168">
        <v>0</v>
      </c>
      <c r="AC89" s="168">
        <v>0</v>
      </c>
      <c r="AD89" s="159">
        <v>0</v>
      </c>
      <c r="AE89" s="222">
        <f t="shared" si="42"/>
        <v>0</v>
      </c>
    </row>
    <row r="90" spans="1:31" x14ac:dyDescent="0.3">
      <c r="A90" s="164" t="s">
        <v>70</v>
      </c>
      <c r="B90" s="168">
        <v>0</v>
      </c>
      <c r="C90" s="89"/>
      <c r="D90" s="167">
        <v>0</v>
      </c>
      <c r="E90" s="168">
        <v>0</v>
      </c>
      <c r="F90" s="168">
        <v>0</v>
      </c>
      <c r="G90" s="168">
        <v>0</v>
      </c>
      <c r="H90" s="168">
        <v>0</v>
      </c>
      <c r="I90" s="168">
        <v>0</v>
      </c>
      <c r="J90" s="168">
        <v>0</v>
      </c>
      <c r="K90" s="168">
        <v>0</v>
      </c>
      <c r="L90" s="168">
        <v>0</v>
      </c>
      <c r="M90" s="168">
        <v>0</v>
      </c>
      <c r="N90" s="168">
        <v>0</v>
      </c>
      <c r="O90" s="159">
        <v>0</v>
      </c>
      <c r="P90" s="221">
        <f t="shared" si="29"/>
        <v>0</v>
      </c>
      <c r="Q90" s="63"/>
      <c r="R90" s="80" t="str">
        <f t="shared" si="40"/>
        <v>Consultation Fees</v>
      </c>
      <c r="S90" s="168">
        <v>0</v>
      </c>
      <c r="T90" s="168">
        <v>0</v>
      </c>
      <c r="U90" s="168">
        <v>0</v>
      </c>
      <c r="V90" s="168">
        <v>0</v>
      </c>
      <c r="W90" s="168">
        <v>0</v>
      </c>
      <c r="X90" s="168">
        <v>0</v>
      </c>
      <c r="Y90" s="168">
        <v>0</v>
      </c>
      <c r="Z90" s="168">
        <v>0</v>
      </c>
      <c r="AA90" s="168">
        <v>0</v>
      </c>
      <c r="AB90" s="168">
        <v>0</v>
      </c>
      <c r="AC90" s="168">
        <v>0</v>
      </c>
      <c r="AD90" s="159">
        <v>0</v>
      </c>
      <c r="AE90" s="222">
        <f t="shared" si="42"/>
        <v>0</v>
      </c>
    </row>
    <row r="91" spans="1:31" x14ac:dyDescent="0.3">
      <c r="A91" s="164" t="s">
        <v>69</v>
      </c>
      <c r="B91" s="168">
        <v>0</v>
      </c>
      <c r="C91" s="89"/>
      <c r="D91" s="167">
        <v>0</v>
      </c>
      <c r="E91" s="168">
        <v>0</v>
      </c>
      <c r="F91" s="168">
        <v>0</v>
      </c>
      <c r="G91" s="168">
        <v>0</v>
      </c>
      <c r="H91" s="168">
        <v>0</v>
      </c>
      <c r="I91" s="168">
        <v>0</v>
      </c>
      <c r="J91" s="168">
        <v>0</v>
      </c>
      <c r="K91" s="168">
        <v>0</v>
      </c>
      <c r="L91" s="168">
        <v>0</v>
      </c>
      <c r="M91" s="168">
        <v>0</v>
      </c>
      <c r="N91" s="168">
        <v>0</v>
      </c>
      <c r="O91" s="159">
        <v>0</v>
      </c>
      <c r="P91" s="221">
        <f t="shared" si="29"/>
        <v>0</v>
      </c>
      <c r="Q91" s="63"/>
      <c r="R91" s="80" t="str">
        <f t="shared" si="40"/>
        <v>Intellectual Property Protection</v>
      </c>
      <c r="S91" s="168">
        <v>0</v>
      </c>
      <c r="T91" s="168">
        <v>0</v>
      </c>
      <c r="U91" s="168">
        <v>0</v>
      </c>
      <c r="V91" s="168">
        <v>0</v>
      </c>
      <c r="W91" s="168">
        <v>0</v>
      </c>
      <c r="X91" s="168">
        <v>0</v>
      </c>
      <c r="Y91" s="168">
        <v>0</v>
      </c>
      <c r="Z91" s="168">
        <v>0</v>
      </c>
      <c r="AA91" s="168">
        <v>0</v>
      </c>
      <c r="AB91" s="168">
        <v>0</v>
      </c>
      <c r="AC91" s="168">
        <v>0</v>
      </c>
      <c r="AD91" s="159">
        <v>0</v>
      </c>
      <c r="AE91" s="222">
        <f t="shared" si="42"/>
        <v>0</v>
      </c>
    </row>
    <row r="92" spans="1:31" x14ac:dyDescent="0.3">
      <c r="A92" s="164" t="s">
        <v>71</v>
      </c>
      <c r="B92" s="159">
        <v>0</v>
      </c>
      <c r="C92" s="89"/>
      <c r="D92" s="167">
        <v>0</v>
      </c>
      <c r="E92" s="168">
        <v>0</v>
      </c>
      <c r="F92" s="168">
        <v>0</v>
      </c>
      <c r="G92" s="168">
        <v>0</v>
      </c>
      <c r="H92" s="168">
        <v>0</v>
      </c>
      <c r="I92" s="168">
        <v>0</v>
      </c>
      <c r="J92" s="168">
        <v>0</v>
      </c>
      <c r="K92" s="168">
        <v>0</v>
      </c>
      <c r="L92" s="168">
        <v>0</v>
      </c>
      <c r="M92" s="168">
        <v>0</v>
      </c>
      <c r="N92" s="168">
        <v>0</v>
      </c>
      <c r="O92" s="159">
        <v>0</v>
      </c>
      <c r="P92" s="221">
        <f t="shared" si="29"/>
        <v>0</v>
      </c>
      <c r="Q92" s="63"/>
      <c r="R92" s="80" t="str">
        <f t="shared" si="40"/>
        <v>Incorporation Fees</v>
      </c>
      <c r="S92" s="168">
        <v>0</v>
      </c>
      <c r="T92" s="168">
        <v>0</v>
      </c>
      <c r="U92" s="168">
        <v>0</v>
      </c>
      <c r="V92" s="168">
        <v>0</v>
      </c>
      <c r="W92" s="168">
        <v>0</v>
      </c>
      <c r="X92" s="168">
        <v>0</v>
      </c>
      <c r="Y92" s="168">
        <v>0</v>
      </c>
      <c r="Z92" s="168">
        <v>0</v>
      </c>
      <c r="AA92" s="168">
        <v>0</v>
      </c>
      <c r="AB92" s="168">
        <v>0</v>
      </c>
      <c r="AC92" s="168">
        <v>0</v>
      </c>
      <c r="AD92" s="159">
        <v>0</v>
      </c>
      <c r="AE92" s="222">
        <f t="shared" si="42"/>
        <v>0</v>
      </c>
    </row>
    <row r="93" spans="1:31" x14ac:dyDescent="0.3">
      <c r="A93" s="164" t="s">
        <v>66</v>
      </c>
      <c r="B93" s="159">
        <v>0</v>
      </c>
      <c r="C93" s="89"/>
      <c r="D93" s="167">
        <v>0</v>
      </c>
      <c r="E93" s="168">
        <v>0</v>
      </c>
      <c r="F93" s="168">
        <v>0</v>
      </c>
      <c r="G93" s="168">
        <v>0</v>
      </c>
      <c r="H93" s="168">
        <v>0</v>
      </c>
      <c r="I93" s="168">
        <v>0</v>
      </c>
      <c r="J93" s="168">
        <v>0</v>
      </c>
      <c r="K93" s="168">
        <v>0</v>
      </c>
      <c r="L93" s="168">
        <v>0</v>
      </c>
      <c r="M93" s="168">
        <v>0</v>
      </c>
      <c r="N93" s="168">
        <v>0</v>
      </c>
      <c r="O93" s="159">
        <v>0</v>
      </c>
      <c r="P93" s="221">
        <f t="shared" si="29"/>
        <v>0</v>
      </c>
      <c r="Q93" s="63"/>
      <c r="R93" s="80" t="str">
        <f t="shared" si="40"/>
        <v>Other</v>
      </c>
      <c r="S93" s="168">
        <v>0</v>
      </c>
      <c r="T93" s="168">
        <v>0</v>
      </c>
      <c r="U93" s="168">
        <v>0</v>
      </c>
      <c r="V93" s="168">
        <v>0</v>
      </c>
      <c r="W93" s="168">
        <v>0</v>
      </c>
      <c r="X93" s="168">
        <v>0</v>
      </c>
      <c r="Y93" s="168">
        <v>0</v>
      </c>
      <c r="Z93" s="168">
        <v>0</v>
      </c>
      <c r="AA93" s="168">
        <v>0</v>
      </c>
      <c r="AB93" s="168">
        <v>0</v>
      </c>
      <c r="AC93" s="168">
        <v>0</v>
      </c>
      <c r="AD93" s="159">
        <v>0</v>
      </c>
      <c r="AE93" s="245">
        <f t="shared" si="42"/>
        <v>0</v>
      </c>
    </row>
    <row r="94" spans="1:31" x14ac:dyDescent="0.3">
      <c r="A94" s="164" t="s">
        <v>66</v>
      </c>
      <c r="B94" s="159">
        <v>0</v>
      </c>
      <c r="C94" s="89"/>
      <c r="D94" s="167">
        <v>0</v>
      </c>
      <c r="E94" s="168">
        <v>0</v>
      </c>
      <c r="F94" s="168">
        <v>0</v>
      </c>
      <c r="G94" s="168">
        <v>0</v>
      </c>
      <c r="H94" s="168">
        <v>0</v>
      </c>
      <c r="I94" s="168">
        <v>0</v>
      </c>
      <c r="J94" s="168">
        <v>0</v>
      </c>
      <c r="K94" s="168">
        <v>0</v>
      </c>
      <c r="L94" s="168">
        <v>0</v>
      </c>
      <c r="M94" s="168">
        <v>0</v>
      </c>
      <c r="N94" s="168">
        <v>0</v>
      </c>
      <c r="O94" s="159">
        <v>0</v>
      </c>
      <c r="P94" s="221">
        <f t="shared" si="29"/>
        <v>0</v>
      </c>
      <c r="Q94" s="63"/>
      <c r="R94" s="94" t="str">
        <f t="shared" si="40"/>
        <v>Other</v>
      </c>
      <c r="S94" s="168">
        <v>0</v>
      </c>
      <c r="T94" s="168">
        <v>0</v>
      </c>
      <c r="U94" s="168">
        <v>0</v>
      </c>
      <c r="V94" s="168">
        <v>0</v>
      </c>
      <c r="W94" s="168">
        <v>0</v>
      </c>
      <c r="X94" s="168">
        <v>0</v>
      </c>
      <c r="Y94" s="168">
        <v>0</v>
      </c>
      <c r="Z94" s="168">
        <v>0</v>
      </c>
      <c r="AA94" s="168">
        <v>0</v>
      </c>
      <c r="AB94" s="168">
        <v>0</v>
      </c>
      <c r="AC94" s="168">
        <v>0</v>
      </c>
      <c r="AD94" s="159">
        <v>0</v>
      </c>
      <c r="AE94" s="222">
        <f t="shared" si="42"/>
        <v>0</v>
      </c>
    </row>
    <row r="95" spans="1:31" x14ac:dyDescent="0.3">
      <c r="A95" s="56"/>
      <c r="B95" s="57"/>
      <c r="C95" s="89"/>
      <c r="D95" s="49"/>
      <c r="E95" s="49"/>
      <c r="F95" s="49"/>
      <c r="G95" s="49"/>
      <c r="H95" s="49"/>
      <c r="I95" s="49"/>
      <c r="J95" s="49"/>
      <c r="K95" s="49"/>
      <c r="L95" s="49"/>
      <c r="M95" s="49"/>
      <c r="N95" s="49"/>
      <c r="O95" s="49"/>
      <c r="P95" s="231"/>
      <c r="Q95" s="29"/>
      <c r="R95" s="244"/>
      <c r="S95" s="244"/>
      <c r="T95" s="244"/>
      <c r="U95" s="244"/>
      <c r="V95" s="244"/>
      <c r="W95" s="244"/>
      <c r="X95" s="244"/>
      <c r="Y95" s="244"/>
      <c r="Z95" s="244"/>
      <c r="AA95" s="244"/>
      <c r="AB95" s="244"/>
      <c r="AC95" s="244"/>
      <c r="AD95" s="244"/>
      <c r="AE95" s="241"/>
    </row>
    <row r="96" spans="1:31" x14ac:dyDescent="0.3">
      <c r="A96" s="229" t="s">
        <v>57</v>
      </c>
      <c r="B96" s="227">
        <f>SUM(B97:B103)</f>
        <v>0</v>
      </c>
      <c r="C96" s="130"/>
      <c r="D96" s="225">
        <f t="shared" ref="D96:O96" si="43">SUM(D97:D103)</f>
        <v>0</v>
      </c>
      <c r="E96" s="226">
        <f t="shared" si="43"/>
        <v>0</v>
      </c>
      <c r="F96" s="226">
        <f t="shared" si="43"/>
        <v>0</v>
      </c>
      <c r="G96" s="226">
        <f t="shared" si="43"/>
        <v>0</v>
      </c>
      <c r="H96" s="226">
        <f t="shared" si="43"/>
        <v>0</v>
      </c>
      <c r="I96" s="226">
        <f t="shared" si="43"/>
        <v>0</v>
      </c>
      <c r="J96" s="225">
        <f t="shared" si="43"/>
        <v>0</v>
      </c>
      <c r="K96" s="226">
        <f t="shared" si="43"/>
        <v>0</v>
      </c>
      <c r="L96" s="226">
        <f t="shared" si="43"/>
        <v>0</v>
      </c>
      <c r="M96" s="226">
        <f t="shared" si="43"/>
        <v>0</v>
      </c>
      <c r="N96" s="226">
        <f t="shared" si="43"/>
        <v>0</v>
      </c>
      <c r="O96" s="227">
        <f t="shared" si="43"/>
        <v>0</v>
      </c>
      <c r="P96" s="219">
        <f t="shared" si="29"/>
        <v>0</v>
      </c>
      <c r="Q96" s="63"/>
      <c r="R96" s="242" t="str">
        <f t="shared" ref="R96:R106" si="44">A96</f>
        <v>Other Expenses</v>
      </c>
      <c r="S96" s="243">
        <f>SUM(S97:S103)</f>
        <v>0</v>
      </c>
      <c r="T96" s="243">
        <f t="shared" ref="T96:AD96" si="45">SUM(T97:T103)</f>
        <v>0</v>
      </c>
      <c r="U96" s="243">
        <f t="shared" si="45"/>
        <v>0</v>
      </c>
      <c r="V96" s="243">
        <f t="shared" si="45"/>
        <v>0</v>
      </c>
      <c r="W96" s="243">
        <f t="shared" si="45"/>
        <v>0</v>
      </c>
      <c r="X96" s="243">
        <f t="shared" si="45"/>
        <v>0</v>
      </c>
      <c r="Y96" s="243">
        <f t="shared" si="45"/>
        <v>0</v>
      </c>
      <c r="Z96" s="243">
        <f t="shared" si="45"/>
        <v>0</v>
      </c>
      <c r="AA96" s="243">
        <f t="shared" si="45"/>
        <v>0</v>
      </c>
      <c r="AB96" s="243">
        <f t="shared" si="45"/>
        <v>0</v>
      </c>
      <c r="AC96" s="243">
        <f t="shared" si="45"/>
        <v>0</v>
      </c>
      <c r="AD96" s="216">
        <f t="shared" si="45"/>
        <v>0</v>
      </c>
      <c r="AE96" s="240">
        <f>SUM(S96:AD96)</f>
        <v>0</v>
      </c>
    </row>
    <row r="97" spans="1:31" x14ac:dyDescent="0.3">
      <c r="A97" s="164" t="s">
        <v>8</v>
      </c>
      <c r="B97" s="165">
        <v>0</v>
      </c>
      <c r="C97" s="89"/>
      <c r="D97" s="166">
        <v>0</v>
      </c>
      <c r="E97" s="166">
        <v>0</v>
      </c>
      <c r="F97" s="166">
        <v>0</v>
      </c>
      <c r="G97" s="166">
        <v>0</v>
      </c>
      <c r="H97" s="166">
        <v>0</v>
      </c>
      <c r="I97" s="166">
        <v>0</v>
      </c>
      <c r="J97" s="166">
        <v>0</v>
      </c>
      <c r="K97" s="166">
        <v>0</v>
      </c>
      <c r="L97" s="166">
        <v>0</v>
      </c>
      <c r="M97" s="166">
        <v>0</v>
      </c>
      <c r="N97" s="166">
        <v>0</v>
      </c>
      <c r="O97" s="166">
        <v>0</v>
      </c>
      <c r="P97" s="220">
        <f t="shared" si="29"/>
        <v>0</v>
      </c>
      <c r="Q97" s="63"/>
      <c r="R97" s="80" t="str">
        <f t="shared" si="44"/>
        <v>Insurance</v>
      </c>
      <c r="S97" s="169">
        <v>0</v>
      </c>
      <c r="T97" s="169">
        <v>0</v>
      </c>
      <c r="U97" s="169">
        <v>0</v>
      </c>
      <c r="V97" s="169">
        <v>0</v>
      </c>
      <c r="W97" s="169">
        <v>0</v>
      </c>
      <c r="X97" s="169">
        <v>0</v>
      </c>
      <c r="Y97" s="169">
        <v>0</v>
      </c>
      <c r="Z97" s="169">
        <v>0</v>
      </c>
      <c r="AA97" s="169">
        <v>0</v>
      </c>
      <c r="AB97" s="169">
        <v>0</v>
      </c>
      <c r="AC97" s="169">
        <v>0</v>
      </c>
      <c r="AD97" s="169">
        <v>0</v>
      </c>
      <c r="AE97" s="239">
        <f t="shared" ref="AE97:AE103" si="46">SUM(S97:AD97)</f>
        <v>0</v>
      </c>
    </row>
    <row r="98" spans="1:31" x14ac:dyDescent="0.3">
      <c r="A98" s="164" t="s">
        <v>11</v>
      </c>
      <c r="B98" s="159">
        <v>0</v>
      </c>
      <c r="C98" s="89"/>
      <c r="D98" s="167">
        <v>0</v>
      </c>
      <c r="E98" s="168">
        <v>0</v>
      </c>
      <c r="F98" s="168">
        <v>0</v>
      </c>
      <c r="G98" s="168">
        <v>0</v>
      </c>
      <c r="H98" s="168">
        <v>0</v>
      </c>
      <c r="I98" s="168">
        <v>0</v>
      </c>
      <c r="J98" s="168">
        <v>0</v>
      </c>
      <c r="K98" s="168">
        <v>0</v>
      </c>
      <c r="L98" s="168">
        <v>0</v>
      </c>
      <c r="M98" s="168">
        <v>0</v>
      </c>
      <c r="N98" s="168">
        <v>0</v>
      </c>
      <c r="O98" s="159">
        <v>0</v>
      </c>
      <c r="P98" s="221">
        <f t="shared" si="29"/>
        <v>0</v>
      </c>
      <c r="Q98" s="63"/>
      <c r="R98" s="80" t="str">
        <f t="shared" si="44"/>
        <v>Travel and Meal Expenses</v>
      </c>
      <c r="S98" s="168">
        <v>0</v>
      </c>
      <c r="T98" s="168">
        <v>0</v>
      </c>
      <c r="U98" s="168">
        <v>0</v>
      </c>
      <c r="V98" s="168">
        <v>0</v>
      </c>
      <c r="W98" s="168">
        <v>0</v>
      </c>
      <c r="X98" s="168">
        <v>0</v>
      </c>
      <c r="Y98" s="168">
        <v>0</v>
      </c>
      <c r="Z98" s="168">
        <v>0</v>
      </c>
      <c r="AA98" s="168">
        <v>0</v>
      </c>
      <c r="AB98" s="168">
        <v>0</v>
      </c>
      <c r="AC98" s="168">
        <v>0</v>
      </c>
      <c r="AD98" s="159">
        <v>0</v>
      </c>
      <c r="AE98" s="222">
        <f t="shared" si="46"/>
        <v>0</v>
      </c>
    </row>
    <row r="99" spans="1:31" x14ac:dyDescent="0.3">
      <c r="A99" s="164" t="s">
        <v>19</v>
      </c>
      <c r="B99" s="159">
        <v>0</v>
      </c>
      <c r="C99" s="89"/>
      <c r="D99" s="167">
        <v>0</v>
      </c>
      <c r="E99" s="168">
        <v>0</v>
      </c>
      <c r="F99" s="168">
        <v>0</v>
      </c>
      <c r="G99" s="168">
        <v>0</v>
      </c>
      <c r="H99" s="168">
        <v>0</v>
      </c>
      <c r="I99" s="168">
        <v>0</v>
      </c>
      <c r="J99" s="168">
        <v>0</v>
      </c>
      <c r="K99" s="168">
        <v>0</v>
      </c>
      <c r="L99" s="168">
        <v>0</v>
      </c>
      <c r="M99" s="168">
        <v>0</v>
      </c>
      <c r="N99" s="168">
        <v>0</v>
      </c>
      <c r="O99" s="159">
        <v>0</v>
      </c>
      <c r="P99" s="221">
        <f t="shared" si="29"/>
        <v>0</v>
      </c>
      <c r="Q99" s="63"/>
      <c r="R99" s="80" t="str">
        <f t="shared" si="44"/>
        <v>Vehicle Expense</v>
      </c>
      <c r="S99" s="168">
        <v>0</v>
      </c>
      <c r="T99" s="168">
        <v>0</v>
      </c>
      <c r="U99" s="168">
        <v>0</v>
      </c>
      <c r="V99" s="168">
        <v>0</v>
      </c>
      <c r="W99" s="168">
        <v>0</v>
      </c>
      <c r="X99" s="168">
        <v>0</v>
      </c>
      <c r="Y99" s="168">
        <v>0</v>
      </c>
      <c r="Z99" s="168">
        <v>0</v>
      </c>
      <c r="AA99" s="168">
        <v>0</v>
      </c>
      <c r="AB99" s="168">
        <v>0</v>
      </c>
      <c r="AC99" s="168">
        <v>0</v>
      </c>
      <c r="AD99" s="159">
        <v>0</v>
      </c>
      <c r="AE99" s="222">
        <f t="shared" si="46"/>
        <v>0</v>
      </c>
    </row>
    <row r="100" spans="1:31" x14ac:dyDescent="0.3">
      <c r="A100" s="164" t="s">
        <v>59</v>
      </c>
      <c r="B100" s="159">
        <v>0</v>
      </c>
      <c r="C100" s="89"/>
      <c r="D100" s="167">
        <v>0</v>
      </c>
      <c r="E100" s="168">
        <v>0</v>
      </c>
      <c r="F100" s="168">
        <v>0</v>
      </c>
      <c r="G100" s="168">
        <v>0</v>
      </c>
      <c r="H100" s="168">
        <v>0</v>
      </c>
      <c r="I100" s="168">
        <v>0</v>
      </c>
      <c r="J100" s="168">
        <v>0</v>
      </c>
      <c r="K100" s="168">
        <v>0</v>
      </c>
      <c r="L100" s="168">
        <v>0</v>
      </c>
      <c r="M100" s="168">
        <v>0</v>
      </c>
      <c r="N100" s="168">
        <v>0</v>
      </c>
      <c r="O100" s="159">
        <v>0</v>
      </c>
      <c r="P100" s="221">
        <f t="shared" si="29"/>
        <v>0</v>
      </c>
      <c r="Q100" s="63"/>
      <c r="R100" s="80" t="str">
        <f t="shared" si="44"/>
        <v>Charitable Donations</v>
      </c>
      <c r="S100" s="168">
        <v>0</v>
      </c>
      <c r="T100" s="168">
        <v>0</v>
      </c>
      <c r="U100" s="168">
        <v>0</v>
      </c>
      <c r="V100" s="168">
        <v>0</v>
      </c>
      <c r="W100" s="168">
        <v>0</v>
      </c>
      <c r="X100" s="168">
        <v>0</v>
      </c>
      <c r="Y100" s="168">
        <v>0</v>
      </c>
      <c r="Z100" s="168">
        <v>0</v>
      </c>
      <c r="AA100" s="168">
        <v>0</v>
      </c>
      <c r="AB100" s="168">
        <v>0</v>
      </c>
      <c r="AC100" s="168">
        <v>0</v>
      </c>
      <c r="AD100" s="159">
        <v>0</v>
      </c>
      <c r="AE100" s="222">
        <f t="shared" si="46"/>
        <v>0</v>
      </c>
    </row>
    <row r="101" spans="1:31" x14ac:dyDescent="0.3">
      <c r="A101" s="164" t="s">
        <v>115</v>
      </c>
      <c r="B101" s="159">
        <v>0</v>
      </c>
      <c r="C101" s="89"/>
      <c r="D101" s="167">
        <v>0</v>
      </c>
      <c r="E101" s="168">
        <v>0</v>
      </c>
      <c r="F101" s="168">
        <v>0</v>
      </c>
      <c r="G101" s="168">
        <v>0</v>
      </c>
      <c r="H101" s="168">
        <v>0</v>
      </c>
      <c r="I101" s="168">
        <v>0</v>
      </c>
      <c r="J101" s="168">
        <v>0</v>
      </c>
      <c r="K101" s="168">
        <v>0</v>
      </c>
      <c r="L101" s="168">
        <v>0</v>
      </c>
      <c r="M101" s="168">
        <v>0</v>
      </c>
      <c r="N101" s="168">
        <v>0</v>
      </c>
      <c r="O101" s="159">
        <v>0</v>
      </c>
      <c r="P101" s="221">
        <f>SUM(D101:O101)</f>
        <v>0</v>
      </c>
      <c r="Q101" s="63"/>
      <c r="R101" s="80" t="str">
        <f t="shared" si="44"/>
        <v>Income Tax</v>
      </c>
      <c r="S101" s="168">
        <v>0</v>
      </c>
      <c r="T101" s="168">
        <v>0</v>
      </c>
      <c r="U101" s="168">
        <v>0</v>
      </c>
      <c r="V101" s="168">
        <v>0</v>
      </c>
      <c r="W101" s="168">
        <v>0</v>
      </c>
      <c r="X101" s="168">
        <v>0</v>
      </c>
      <c r="Y101" s="168">
        <v>0</v>
      </c>
      <c r="Z101" s="168">
        <v>0</v>
      </c>
      <c r="AA101" s="168">
        <v>0</v>
      </c>
      <c r="AB101" s="168">
        <v>0</v>
      </c>
      <c r="AC101" s="168">
        <v>0</v>
      </c>
      <c r="AD101" s="168">
        <v>0</v>
      </c>
      <c r="AE101" s="222">
        <f t="shared" si="46"/>
        <v>0</v>
      </c>
    </row>
    <row r="102" spans="1:31" x14ac:dyDescent="0.3">
      <c r="A102" s="164" t="s">
        <v>66</v>
      </c>
      <c r="B102" s="159">
        <v>0</v>
      </c>
      <c r="C102" s="89"/>
      <c r="D102" s="167">
        <v>0</v>
      </c>
      <c r="E102" s="168">
        <v>0</v>
      </c>
      <c r="F102" s="168">
        <v>0</v>
      </c>
      <c r="G102" s="168">
        <v>0</v>
      </c>
      <c r="H102" s="168">
        <v>0</v>
      </c>
      <c r="I102" s="168">
        <v>0</v>
      </c>
      <c r="J102" s="168">
        <v>0</v>
      </c>
      <c r="K102" s="168">
        <v>0</v>
      </c>
      <c r="L102" s="168">
        <v>0</v>
      </c>
      <c r="M102" s="168">
        <v>0</v>
      </c>
      <c r="N102" s="168">
        <v>0</v>
      </c>
      <c r="O102" s="159">
        <v>0</v>
      </c>
      <c r="P102" s="222">
        <f t="shared" si="29"/>
        <v>0</v>
      </c>
      <c r="Q102" s="63"/>
      <c r="R102" s="80" t="str">
        <f t="shared" si="44"/>
        <v>Other</v>
      </c>
      <c r="S102" s="168">
        <v>0</v>
      </c>
      <c r="T102" s="168">
        <v>0</v>
      </c>
      <c r="U102" s="168">
        <v>0</v>
      </c>
      <c r="V102" s="168">
        <v>0</v>
      </c>
      <c r="W102" s="168">
        <v>0</v>
      </c>
      <c r="X102" s="168">
        <v>0</v>
      </c>
      <c r="Y102" s="168">
        <v>0</v>
      </c>
      <c r="Z102" s="168">
        <v>0</v>
      </c>
      <c r="AA102" s="168">
        <v>0</v>
      </c>
      <c r="AB102" s="168">
        <v>0</v>
      </c>
      <c r="AC102" s="168">
        <v>0</v>
      </c>
      <c r="AD102" s="159">
        <v>0</v>
      </c>
      <c r="AE102" s="222">
        <f t="shared" si="46"/>
        <v>0</v>
      </c>
    </row>
    <row r="103" spans="1:31" x14ac:dyDescent="0.3">
      <c r="A103" s="164" t="s">
        <v>66</v>
      </c>
      <c r="B103" s="159">
        <v>0</v>
      </c>
      <c r="C103" s="89"/>
      <c r="D103" s="167">
        <v>0</v>
      </c>
      <c r="E103" s="168">
        <v>0</v>
      </c>
      <c r="F103" s="168">
        <v>0</v>
      </c>
      <c r="G103" s="168">
        <v>0</v>
      </c>
      <c r="H103" s="168">
        <v>0</v>
      </c>
      <c r="I103" s="168">
        <v>0</v>
      </c>
      <c r="J103" s="168">
        <v>0</v>
      </c>
      <c r="K103" s="168">
        <v>0</v>
      </c>
      <c r="L103" s="168">
        <v>0</v>
      </c>
      <c r="M103" s="168">
        <v>0</v>
      </c>
      <c r="N103" s="168">
        <v>0</v>
      </c>
      <c r="O103" s="159">
        <v>0</v>
      </c>
      <c r="P103" s="223">
        <f t="shared" si="29"/>
        <v>0</v>
      </c>
      <c r="Q103" s="63"/>
      <c r="R103" s="288" t="str">
        <f t="shared" si="44"/>
        <v>Other</v>
      </c>
      <c r="S103" s="168">
        <v>0</v>
      </c>
      <c r="T103" s="168">
        <v>0</v>
      </c>
      <c r="U103" s="168">
        <v>0</v>
      </c>
      <c r="V103" s="168">
        <v>0</v>
      </c>
      <c r="W103" s="168">
        <v>0</v>
      </c>
      <c r="X103" s="168">
        <v>0</v>
      </c>
      <c r="Y103" s="168">
        <v>0</v>
      </c>
      <c r="Z103" s="168">
        <v>0</v>
      </c>
      <c r="AA103" s="168">
        <v>0</v>
      </c>
      <c r="AB103" s="168">
        <v>0</v>
      </c>
      <c r="AC103" s="168">
        <v>0</v>
      </c>
      <c r="AD103" s="159">
        <v>0</v>
      </c>
      <c r="AE103" s="222">
        <f t="shared" si="46"/>
        <v>0</v>
      </c>
    </row>
    <row r="104" spans="1:31" x14ac:dyDescent="0.3">
      <c r="A104" s="93"/>
      <c r="B104" s="57"/>
      <c r="C104" s="89"/>
      <c r="D104" s="274"/>
      <c r="E104" s="274"/>
      <c r="F104" s="274"/>
      <c r="G104" s="274"/>
      <c r="H104" s="274"/>
      <c r="I104" s="274"/>
      <c r="J104" s="274"/>
      <c r="K104" s="274"/>
      <c r="L104" s="274"/>
      <c r="M104" s="274"/>
      <c r="N104" s="274"/>
      <c r="O104" s="274"/>
      <c r="P104" s="282"/>
      <c r="Q104" s="29"/>
      <c r="R104" s="290"/>
      <c r="S104" s="244"/>
      <c r="T104" s="244"/>
      <c r="U104" s="244"/>
      <c r="V104" s="244"/>
      <c r="W104" s="244"/>
      <c r="X104" s="244"/>
      <c r="Y104" s="244"/>
      <c r="Z104" s="244"/>
      <c r="AA104" s="244"/>
      <c r="AB104" s="244"/>
      <c r="AC104" s="244"/>
      <c r="AD104" s="244"/>
      <c r="AE104" s="241"/>
    </row>
    <row r="105" spans="1:31" x14ac:dyDescent="0.3">
      <c r="A105" s="285" t="s">
        <v>111</v>
      </c>
      <c r="B105" s="57"/>
      <c r="C105" s="89"/>
      <c r="D105" s="276">
        <f>D24</f>
        <v>0</v>
      </c>
      <c r="E105" s="276">
        <f t="shared" ref="E105:O105" si="47">E24</f>
        <v>0</v>
      </c>
      <c r="F105" s="276">
        <f t="shared" si="47"/>
        <v>0</v>
      </c>
      <c r="G105" s="276">
        <f t="shared" si="47"/>
        <v>0</v>
      </c>
      <c r="H105" s="276">
        <f t="shared" si="47"/>
        <v>0</v>
      </c>
      <c r="I105" s="276">
        <f t="shared" si="47"/>
        <v>0</v>
      </c>
      <c r="J105" s="276">
        <f t="shared" si="47"/>
        <v>0</v>
      </c>
      <c r="K105" s="276">
        <f t="shared" si="47"/>
        <v>0</v>
      </c>
      <c r="L105" s="276">
        <f t="shared" si="47"/>
        <v>0</v>
      </c>
      <c r="M105" s="276">
        <f t="shared" si="47"/>
        <v>0</v>
      </c>
      <c r="N105" s="276">
        <f t="shared" si="47"/>
        <v>0</v>
      </c>
      <c r="O105" s="279">
        <f t="shared" si="47"/>
        <v>0</v>
      </c>
      <c r="P105" s="284">
        <f t="shared" ref="P105:P106" si="48">SUM(D105:O105)</f>
        <v>0</v>
      </c>
      <c r="Q105" s="29"/>
      <c r="R105" s="289" t="str">
        <f t="shared" si="44"/>
        <v>Cost of Goods Sold (calculated in sales section)</v>
      </c>
      <c r="S105" s="276">
        <f>S24</f>
        <v>0</v>
      </c>
      <c r="T105" s="276">
        <f t="shared" ref="T105:AD105" si="49">T24</f>
        <v>0</v>
      </c>
      <c r="U105" s="276">
        <f t="shared" si="49"/>
        <v>0</v>
      </c>
      <c r="V105" s="276">
        <f t="shared" si="49"/>
        <v>0</v>
      </c>
      <c r="W105" s="276">
        <f t="shared" si="49"/>
        <v>0</v>
      </c>
      <c r="X105" s="276">
        <f t="shared" si="49"/>
        <v>0</v>
      </c>
      <c r="Y105" s="276">
        <f t="shared" si="49"/>
        <v>0</v>
      </c>
      <c r="Z105" s="276">
        <f t="shared" si="49"/>
        <v>0</v>
      </c>
      <c r="AA105" s="276">
        <f t="shared" si="49"/>
        <v>0</v>
      </c>
      <c r="AB105" s="276">
        <f t="shared" si="49"/>
        <v>0</v>
      </c>
      <c r="AC105" s="276">
        <f t="shared" si="49"/>
        <v>0</v>
      </c>
      <c r="AD105" s="279">
        <f t="shared" si="49"/>
        <v>0</v>
      </c>
      <c r="AE105" s="284">
        <f>SUM(S105:AD105)</f>
        <v>0</v>
      </c>
    </row>
    <row r="106" spans="1:31" x14ac:dyDescent="0.3">
      <c r="A106" s="286" t="s">
        <v>126</v>
      </c>
      <c r="B106" s="57"/>
      <c r="C106" s="89"/>
      <c r="D106" s="275">
        <f t="shared" ref="D106:O106" si="50">D$40+D$50+D$62+D$79+D$96</f>
        <v>0</v>
      </c>
      <c r="E106" s="275">
        <f t="shared" si="50"/>
        <v>0</v>
      </c>
      <c r="F106" s="275">
        <f t="shared" si="50"/>
        <v>0</v>
      </c>
      <c r="G106" s="275">
        <f t="shared" si="50"/>
        <v>0</v>
      </c>
      <c r="H106" s="275">
        <f t="shared" si="50"/>
        <v>0</v>
      </c>
      <c r="I106" s="275">
        <f t="shared" si="50"/>
        <v>0</v>
      </c>
      <c r="J106" s="275">
        <f t="shared" si="50"/>
        <v>0</v>
      </c>
      <c r="K106" s="275">
        <f t="shared" si="50"/>
        <v>0</v>
      </c>
      <c r="L106" s="275">
        <f t="shared" si="50"/>
        <v>0</v>
      </c>
      <c r="M106" s="275">
        <f t="shared" si="50"/>
        <v>0</v>
      </c>
      <c r="N106" s="275">
        <f t="shared" si="50"/>
        <v>0</v>
      </c>
      <c r="O106" s="280">
        <f t="shared" si="50"/>
        <v>0</v>
      </c>
      <c r="P106" s="283">
        <f t="shared" si="48"/>
        <v>0</v>
      </c>
      <c r="Q106" s="29"/>
      <c r="R106" s="249" t="str">
        <f t="shared" si="44"/>
        <v>Total Expenses</v>
      </c>
      <c r="S106" s="275">
        <f>S$40+S$50+S$62+S$79+S$96</f>
        <v>0</v>
      </c>
      <c r="T106" s="275">
        <f t="shared" ref="T106:AD106" si="51">T$40+T$50+T$62+T$79+T$96</f>
        <v>0</v>
      </c>
      <c r="U106" s="275">
        <f t="shared" si="51"/>
        <v>0</v>
      </c>
      <c r="V106" s="275">
        <f t="shared" si="51"/>
        <v>0</v>
      </c>
      <c r="W106" s="275">
        <f t="shared" si="51"/>
        <v>0</v>
      </c>
      <c r="X106" s="275">
        <f t="shared" si="51"/>
        <v>0</v>
      </c>
      <c r="Y106" s="275">
        <f t="shared" si="51"/>
        <v>0</v>
      </c>
      <c r="Z106" s="275">
        <f t="shared" si="51"/>
        <v>0</v>
      </c>
      <c r="AA106" s="275">
        <f t="shared" si="51"/>
        <v>0</v>
      </c>
      <c r="AB106" s="275">
        <f t="shared" si="51"/>
        <v>0</v>
      </c>
      <c r="AC106" s="275">
        <f t="shared" si="51"/>
        <v>0</v>
      </c>
      <c r="AD106" s="280">
        <f t="shared" si="51"/>
        <v>0</v>
      </c>
      <c r="AE106" s="283">
        <f t="shared" ref="AE106" si="52">SUM(S106:AD106)</f>
        <v>0</v>
      </c>
    </row>
    <row r="107" spans="1:31" x14ac:dyDescent="0.3">
      <c r="A107" s="287" t="s">
        <v>74</v>
      </c>
      <c r="B107" s="281">
        <f>B40+B50+B62+B79+B96</f>
        <v>0</v>
      </c>
      <c r="C107" s="130"/>
      <c r="D107" s="277">
        <f>D105+D106</f>
        <v>0</v>
      </c>
      <c r="E107" s="277">
        <f t="shared" ref="E107:O107" si="53">E105+E106</f>
        <v>0</v>
      </c>
      <c r="F107" s="277">
        <f t="shared" si="53"/>
        <v>0</v>
      </c>
      <c r="G107" s="277">
        <f t="shared" si="53"/>
        <v>0</v>
      </c>
      <c r="H107" s="277">
        <f t="shared" si="53"/>
        <v>0</v>
      </c>
      <c r="I107" s="277">
        <f t="shared" si="53"/>
        <v>0</v>
      </c>
      <c r="J107" s="277">
        <f t="shared" si="53"/>
        <v>0</v>
      </c>
      <c r="K107" s="277">
        <f t="shared" si="53"/>
        <v>0</v>
      </c>
      <c r="L107" s="277">
        <f t="shared" si="53"/>
        <v>0</v>
      </c>
      <c r="M107" s="277">
        <f t="shared" si="53"/>
        <v>0</v>
      </c>
      <c r="N107" s="277">
        <f t="shared" si="53"/>
        <v>0</v>
      </c>
      <c r="O107" s="278">
        <f t="shared" si="53"/>
        <v>0</v>
      </c>
      <c r="P107" s="224">
        <f>SUM(D107:O107)</f>
        <v>0</v>
      </c>
      <c r="Q107" s="63"/>
      <c r="R107" s="249" t="str">
        <f>A107</f>
        <v>Total Cash Out</v>
      </c>
      <c r="S107" s="277">
        <f>S105+S106</f>
        <v>0</v>
      </c>
      <c r="T107" s="277">
        <f t="shared" ref="T107:AD107" si="54">T105+T106</f>
        <v>0</v>
      </c>
      <c r="U107" s="277">
        <f t="shared" si="54"/>
        <v>0</v>
      </c>
      <c r="V107" s="277">
        <f t="shared" si="54"/>
        <v>0</v>
      </c>
      <c r="W107" s="277">
        <f t="shared" si="54"/>
        <v>0</v>
      </c>
      <c r="X107" s="277">
        <f t="shared" si="54"/>
        <v>0</v>
      </c>
      <c r="Y107" s="277">
        <f t="shared" si="54"/>
        <v>0</v>
      </c>
      <c r="Z107" s="277">
        <f t="shared" si="54"/>
        <v>0</v>
      </c>
      <c r="AA107" s="277">
        <f t="shared" si="54"/>
        <v>0</v>
      </c>
      <c r="AB107" s="277">
        <f t="shared" si="54"/>
        <v>0</v>
      </c>
      <c r="AC107" s="277">
        <f t="shared" si="54"/>
        <v>0</v>
      </c>
      <c r="AD107" s="278">
        <f t="shared" si="54"/>
        <v>0</v>
      </c>
      <c r="AE107" s="224">
        <f>SUM(S107:AD107)</f>
        <v>0</v>
      </c>
    </row>
    <row r="108" spans="1:31" x14ac:dyDescent="0.3">
      <c r="A108" s="88"/>
      <c r="B108" s="89"/>
      <c r="C108" s="89"/>
      <c r="D108" s="12"/>
      <c r="E108" s="12"/>
      <c r="F108" s="12"/>
      <c r="G108" s="12"/>
      <c r="H108" s="12"/>
      <c r="I108" s="12"/>
      <c r="J108" s="12"/>
      <c r="K108" s="12"/>
      <c r="L108" s="12"/>
      <c r="M108" s="12"/>
      <c r="N108" s="12"/>
      <c r="O108" s="12"/>
      <c r="P108" s="90"/>
      <c r="Q108" s="7"/>
      <c r="R108" s="86"/>
      <c r="S108" s="3"/>
      <c r="T108" s="3"/>
      <c r="U108" s="3"/>
      <c r="V108" s="3"/>
      <c r="W108" s="3"/>
      <c r="X108" s="3"/>
      <c r="Y108" s="3"/>
      <c r="Z108" s="3"/>
      <c r="AA108" s="3"/>
      <c r="AB108" s="3"/>
      <c r="AC108" s="3"/>
      <c r="AD108" s="3"/>
      <c r="AE108" s="3"/>
    </row>
    <row r="109" spans="1:31" x14ac:dyDescent="0.3">
      <c r="A109" s="88"/>
      <c r="B109" s="100" t="str">
        <f>B38</f>
        <v>Start Up Costs</v>
      </c>
      <c r="C109" s="136"/>
      <c r="D109" s="132" t="str">
        <f t="shared" ref="D109:P109" si="55">D38</f>
        <v>May</v>
      </c>
      <c r="E109" s="100" t="str">
        <f t="shared" si="55"/>
        <v>Jun</v>
      </c>
      <c r="F109" s="100" t="str">
        <f t="shared" si="55"/>
        <v>Jul</v>
      </c>
      <c r="G109" s="100" t="str">
        <f t="shared" si="55"/>
        <v>Aug</v>
      </c>
      <c r="H109" s="100" t="str">
        <f t="shared" si="55"/>
        <v>Sep</v>
      </c>
      <c r="I109" s="100" t="str">
        <f t="shared" si="55"/>
        <v>Oct</v>
      </c>
      <c r="J109" s="100" t="str">
        <f t="shared" si="55"/>
        <v>Nov</v>
      </c>
      <c r="K109" s="100" t="str">
        <f t="shared" si="55"/>
        <v>Dec</v>
      </c>
      <c r="L109" s="100" t="str">
        <f t="shared" si="55"/>
        <v>Jan</v>
      </c>
      <c r="M109" s="100" t="str">
        <f t="shared" si="55"/>
        <v>Feb</v>
      </c>
      <c r="N109" s="100" t="str">
        <f t="shared" si="55"/>
        <v>Mar</v>
      </c>
      <c r="O109" s="100" t="str">
        <f t="shared" si="55"/>
        <v>Apr</v>
      </c>
      <c r="P109" s="100" t="str">
        <f t="shared" si="55"/>
        <v>Total</v>
      </c>
      <c r="Q109" s="7"/>
      <c r="R109" s="86"/>
      <c r="S109" s="96" t="str">
        <f>D109</f>
        <v>May</v>
      </c>
      <c r="T109" s="96" t="str">
        <f t="shared" ref="T109:AE109" si="56">E109</f>
        <v>Jun</v>
      </c>
      <c r="U109" s="96" t="str">
        <f t="shared" si="56"/>
        <v>Jul</v>
      </c>
      <c r="V109" s="96" t="str">
        <f t="shared" si="56"/>
        <v>Aug</v>
      </c>
      <c r="W109" s="96" t="str">
        <f t="shared" si="56"/>
        <v>Sep</v>
      </c>
      <c r="X109" s="96" t="str">
        <f t="shared" si="56"/>
        <v>Oct</v>
      </c>
      <c r="Y109" s="96" t="str">
        <f t="shared" si="56"/>
        <v>Nov</v>
      </c>
      <c r="Z109" s="96" t="str">
        <f t="shared" si="56"/>
        <v>Dec</v>
      </c>
      <c r="AA109" s="96" t="str">
        <f t="shared" si="56"/>
        <v>Jan</v>
      </c>
      <c r="AB109" s="96" t="str">
        <f t="shared" si="56"/>
        <v>Feb</v>
      </c>
      <c r="AC109" s="96" t="str">
        <f t="shared" si="56"/>
        <v>Mar</v>
      </c>
      <c r="AD109" s="96" t="str">
        <f t="shared" si="56"/>
        <v>Apr</v>
      </c>
      <c r="AE109" s="96" t="str">
        <f t="shared" si="56"/>
        <v>Total</v>
      </c>
    </row>
    <row r="110" spans="1:31" x14ac:dyDescent="0.3">
      <c r="A110" s="37" t="s">
        <v>13</v>
      </c>
      <c r="B110" s="6"/>
      <c r="C110" s="142"/>
      <c r="D110" s="6"/>
      <c r="E110" s="6"/>
      <c r="F110" s="6"/>
      <c r="G110" s="6"/>
      <c r="H110" s="6"/>
      <c r="I110" s="6"/>
      <c r="J110" s="6"/>
      <c r="K110" s="6"/>
      <c r="L110" s="6"/>
      <c r="M110" s="6"/>
      <c r="N110" s="6"/>
      <c r="O110" s="6"/>
      <c r="P110" s="6"/>
      <c r="Q110" s="99"/>
      <c r="R110" s="9" t="str">
        <f t="shared" ref="R110:R113" si="57">A110</f>
        <v>Summary</v>
      </c>
      <c r="S110" s="10"/>
      <c r="T110" s="10"/>
      <c r="U110" s="10"/>
      <c r="V110" s="10"/>
      <c r="W110" s="10"/>
      <c r="X110" s="10"/>
      <c r="Y110" s="10"/>
      <c r="Z110" s="10"/>
      <c r="AA110" s="10"/>
      <c r="AB110" s="10"/>
      <c r="AC110" s="10"/>
      <c r="AD110" s="10"/>
      <c r="AE110" s="10"/>
    </row>
    <row r="111" spans="1:31" x14ac:dyDescent="0.3">
      <c r="A111" s="101" t="s">
        <v>110</v>
      </c>
      <c r="B111" s="251">
        <f>B36-B107</f>
        <v>0</v>
      </c>
      <c r="C111" s="143"/>
      <c r="D111" s="211">
        <f t="shared" ref="D111:P111" si="58">D36-D107</f>
        <v>0</v>
      </c>
      <c r="E111" s="212">
        <f t="shared" si="58"/>
        <v>0</v>
      </c>
      <c r="F111" s="212">
        <f t="shared" si="58"/>
        <v>0</v>
      </c>
      <c r="G111" s="212">
        <f t="shared" si="58"/>
        <v>0</v>
      </c>
      <c r="H111" s="212">
        <f t="shared" si="58"/>
        <v>0</v>
      </c>
      <c r="I111" s="212">
        <f t="shared" si="58"/>
        <v>0</v>
      </c>
      <c r="J111" s="212">
        <f t="shared" si="58"/>
        <v>0</v>
      </c>
      <c r="K111" s="212">
        <f t="shared" si="58"/>
        <v>0</v>
      </c>
      <c r="L111" s="212">
        <f t="shared" si="58"/>
        <v>0</v>
      </c>
      <c r="M111" s="212">
        <f t="shared" si="58"/>
        <v>0</v>
      </c>
      <c r="N111" s="212">
        <f t="shared" si="58"/>
        <v>0</v>
      </c>
      <c r="O111" s="212">
        <f t="shared" si="58"/>
        <v>0</v>
      </c>
      <c r="P111" s="213">
        <f t="shared" si="58"/>
        <v>0</v>
      </c>
      <c r="Q111" s="60"/>
      <c r="R111" s="95" t="str">
        <f t="shared" si="57"/>
        <v>Cashflow</v>
      </c>
      <c r="S111" s="214">
        <f t="shared" ref="S111:AE111" si="59">S36-S107</f>
        <v>0</v>
      </c>
      <c r="T111" s="214">
        <f t="shared" si="59"/>
        <v>0</v>
      </c>
      <c r="U111" s="214">
        <f t="shared" si="59"/>
        <v>0</v>
      </c>
      <c r="V111" s="214">
        <f t="shared" si="59"/>
        <v>0</v>
      </c>
      <c r="W111" s="214">
        <f t="shared" si="59"/>
        <v>0</v>
      </c>
      <c r="X111" s="214">
        <f t="shared" si="59"/>
        <v>0</v>
      </c>
      <c r="Y111" s="214">
        <f t="shared" si="59"/>
        <v>0</v>
      </c>
      <c r="Z111" s="214">
        <f t="shared" si="59"/>
        <v>0</v>
      </c>
      <c r="AA111" s="214">
        <f t="shared" si="59"/>
        <v>0</v>
      </c>
      <c r="AB111" s="214">
        <f t="shared" si="59"/>
        <v>0</v>
      </c>
      <c r="AC111" s="214">
        <f t="shared" si="59"/>
        <v>0</v>
      </c>
      <c r="AD111" s="214">
        <f t="shared" si="59"/>
        <v>0</v>
      </c>
      <c r="AE111" s="214">
        <f t="shared" si="59"/>
        <v>0</v>
      </c>
    </row>
    <row r="112" spans="1:31" x14ac:dyDescent="0.3">
      <c r="A112" s="95" t="s">
        <v>14</v>
      </c>
      <c r="B112" s="250">
        <v>0</v>
      </c>
      <c r="C112" s="143"/>
      <c r="D112" s="98">
        <f>B113</f>
        <v>0</v>
      </c>
      <c r="E112" s="98">
        <f>D113</f>
        <v>0</v>
      </c>
      <c r="F112" s="98">
        <f t="shared" ref="F112:O112" si="60">E113</f>
        <v>0</v>
      </c>
      <c r="G112" s="98">
        <f t="shared" si="60"/>
        <v>0</v>
      </c>
      <c r="H112" s="98">
        <f t="shared" si="60"/>
        <v>0</v>
      </c>
      <c r="I112" s="98">
        <f t="shared" si="60"/>
        <v>0</v>
      </c>
      <c r="J112" s="98">
        <f t="shared" si="60"/>
        <v>0</v>
      </c>
      <c r="K112" s="98">
        <f t="shared" si="60"/>
        <v>0</v>
      </c>
      <c r="L112" s="98">
        <f t="shared" si="60"/>
        <v>0</v>
      </c>
      <c r="M112" s="98">
        <f t="shared" si="60"/>
        <v>0</v>
      </c>
      <c r="N112" s="98">
        <f t="shared" si="60"/>
        <v>0</v>
      </c>
      <c r="O112" s="98">
        <f t="shared" si="60"/>
        <v>0</v>
      </c>
      <c r="P112" s="98">
        <f>B113</f>
        <v>0</v>
      </c>
      <c r="Q112" s="61"/>
      <c r="R112" s="95" t="str">
        <f t="shared" si="57"/>
        <v>Plus: Opening Balance</v>
      </c>
      <c r="S112" s="85">
        <f>O113</f>
        <v>0</v>
      </c>
      <c r="T112" s="85">
        <f>S113</f>
        <v>0</v>
      </c>
      <c r="U112" s="85">
        <f t="shared" ref="U112:AD112" si="61">T113</f>
        <v>0</v>
      </c>
      <c r="V112" s="85">
        <f t="shared" si="61"/>
        <v>0</v>
      </c>
      <c r="W112" s="85">
        <f t="shared" si="61"/>
        <v>0</v>
      </c>
      <c r="X112" s="85">
        <f t="shared" si="61"/>
        <v>0</v>
      </c>
      <c r="Y112" s="85">
        <f t="shared" si="61"/>
        <v>0</v>
      </c>
      <c r="Z112" s="85">
        <f t="shared" si="61"/>
        <v>0</v>
      </c>
      <c r="AA112" s="85">
        <f t="shared" si="61"/>
        <v>0</v>
      </c>
      <c r="AB112" s="85">
        <f t="shared" si="61"/>
        <v>0</v>
      </c>
      <c r="AC112" s="85">
        <f t="shared" si="61"/>
        <v>0</v>
      </c>
      <c r="AD112" s="85">
        <f t="shared" si="61"/>
        <v>0</v>
      </c>
      <c r="AE112" s="85">
        <f>S112</f>
        <v>0</v>
      </c>
    </row>
    <row r="113" spans="1:31" x14ac:dyDescent="0.3">
      <c r="A113" s="97" t="s">
        <v>15</v>
      </c>
      <c r="B113" s="199">
        <f>B111+B112</f>
        <v>0</v>
      </c>
      <c r="C113" s="144"/>
      <c r="D113" s="200">
        <f>D111+D112</f>
        <v>0</v>
      </c>
      <c r="E113" s="200">
        <f t="shared" ref="E113:P113" si="62">E111+E112</f>
        <v>0</v>
      </c>
      <c r="F113" s="200">
        <f t="shared" si="62"/>
        <v>0</v>
      </c>
      <c r="G113" s="200">
        <f t="shared" si="62"/>
        <v>0</v>
      </c>
      <c r="H113" s="200">
        <f t="shared" si="62"/>
        <v>0</v>
      </c>
      <c r="I113" s="200">
        <f t="shared" si="62"/>
        <v>0</v>
      </c>
      <c r="J113" s="200">
        <f t="shared" si="62"/>
        <v>0</v>
      </c>
      <c r="K113" s="200">
        <f t="shared" si="62"/>
        <v>0</v>
      </c>
      <c r="L113" s="200">
        <f t="shared" si="62"/>
        <v>0</v>
      </c>
      <c r="M113" s="200">
        <f t="shared" si="62"/>
        <v>0</v>
      </c>
      <c r="N113" s="200">
        <f t="shared" si="62"/>
        <v>0</v>
      </c>
      <c r="O113" s="200">
        <f t="shared" si="62"/>
        <v>0</v>
      </c>
      <c r="P113" s="200">
        <f t="shared" si="62"/>
        <v>0</v>
      </c>
      <c r="Q113" s="60"/>
      <c r="R113" s="97" t="str">
        <f t="shared" si="57"/>
        <v>Equals: Closing Balance</v>
      </c>
      <c r="S113" s="201">
        <f>S111+S112</f>
        <v>0</v>
      </c>
      <c r="T113" s="201">
        <f t="shared" ref="T113:AE113" si="63">T111+T112</f>
        <v>0</v>
      </c>
      <c r="U113" s="201">
        <f t="shared" si="63"/>
        <v>0</v>
      </c>
      <c r="V113" s="201">
        <f t="shared" si="63"/>
        <v>0</v>
      </c>
      <c r="W113" s="201">
        <f t="shared" si="63"/>
        <v>0</v>
      </c>
      <c r="X113" s="201">
        <f t="shared" si="63"/>
        <v>0</v>
      </c>
      <c r="Y113" s="201">
        <f t="shared" si="63"/>
        <v>0</v>
      </c>
      <c r="Z113" s="201">
        <f t="shared" si="63"/>
        <v>0</v>
      </c>
      <c r="AA113" s="201">
        <f t="shared" si="63"/>
        <v>0</v>
      </c>
      <c r="AB113" s="201">
        <f t="shared" si="63"/>
        <v>0</v>
      </c>
      <c r="AC113" s="201">
        <f t="shared" si="63"/>
        <v>0</v>
      </c>
      <c r="AD113" s="201">
        <f t="shared" si="63"/>
        <v>0</v>
      </c>
      <c r="AE113" s="201">
        <f t="shared" si="63"/>
        <v>0</v>
      </c>
    </row>
    <row r="114" spans="1:31" x14ac:dyDescent="0.3">
      <c r="A114" s="6"/>
      <c r="B114" s="6"/>
      <c r="C114" s="142"/>
      <c r="D114" s="6"/>
      <c r="E114" s="6"/>
      <c r="F114" s="6"/>
      <c r="G114" s="6"/>
      <c r="H114" s="6"/>
      <c r="I114" s="6"/>
      <c r="J114" s="6"/>
      <c r="K114" s="6"/>
      <c r="L114" s="6"/>
      <c r="M114" s="6"/>
      <c r="N114" s="6"/>
      <c r="O114" s="6"/>
      <c r="P114" s="8"/>
      <c r="Q114" s="29"/>
      <c r="R114" s="6"/>
      <c r="S114" s="6"/>
      <c r="T114" s="6"/>
      <c r="U114" s="6"/>
      <c r="V114" s="6"/>
      <c r="W114" s="6"/>
      <c r="X114" s="6"/>
      <c r="Y114" s="6"/>
      <c r="Z114" s="6"/>
      <c r="AA114" s="6"/>
      <c r="AB114" s="6"/>
      <c r="AC114" s="6"/>
      <c r="AD114" s="6"/>
      <c r="AE114" s="6"/>
    </row>
    <row r="115" spans="1:31" x14ac:dyDescent="0.3">
      <c r="A115" s="87"/>
      <c r="B115" s="5"/>
      <c r="C115" s="7"/>
      <c r="D115" s="5"/>
      <c r="E115" s="5"/>
      <c r="F115" s="5"/>
      <c r="G115" s="5"/>
      <c r="H115" s="5"/>
      <c r="I115" s="5"/>
      <c r="J115" s="5"/>
      <c r="K115" s="5"/>
      <c r="L115" s="5"/>
      <c r="M115" s="5"/>
      <c r="N115" s="5"/>
      <c r="O115" s="5"/>
      <c r="P115" s="5"/>
      <c r="Q115" s="29"/>
    </row>
  </sheetData>
  <sheetProtection sheet="1" objects="1" scenarios="1"/>
  <mergeCells count="6">
    <mergeCell ref="D4:P4"/>
    <mergeCell ref="S4:AE4"/>
    <mergeCell ref="A1:P1"/>
    <mergeCell ref="A2:P2"/>
    <mergeCell ref="R1:AE1"/>
    <mergeCell ref="R2:AE2"/>
  </mergeCells>
  <phoneticPr fontId="8" type="noConversion"/>
  <conditionalFormatting sqref="B111:B112">
    <cfRule type="cellIs" dxfId="8" priority="1" operator="lessThan">
      <formula>0</formula>
    </cfRule>
    <cfRule type="cellIs" dxfId="7" priority="2" operator="greaterThan">
      <formula>0</formula>
    </cfRule>
  </conditionalFormatting>
  <conditionalFormatting sqref="B113:P113">
    <cfRule type="cellIs" dxfId="6" priority="7" operator="lessThan">
      <formula>0</formula>
    </cfRule>
    <cfRule type="cellIs" dxfId="5" priority="11" operator="greaterThan">
      <formula>0</formula>
    </cfRule>
  </conditionalFormatting>
  <conditionalFormatting sqref="D111:P112">
    <cfRule type="cellIs" dxfId="4" priority="5" operator="lessThan">
      <formula>0</formula>
    </cfRule>
    <cfRule type="cellIs" dxfId="3" priority="6" operator="greaterThan">
      <formula>0</formula>
    </cfRule>
  </conditionalFormatting>
  <conditionalFormatting sqref="P113">
    <cfRule type="cellIs" dxfId="2" priority="8" operator="greaterThan">
      <formula>" $-   "</formula>
    </cfRule>
  </conditionalFormatting>
  <conditionalFormatting sqref="S111:AE113">
    <cfRule type="cellIs" dxfId="1" priority="3" operator="greaterThan">
      <formula>0</formula>
    </cfRule>
    <cfRule type="cellIs" dxfId="0" priority="4" operator="lessThan">
      <formula>0</formula>
    </cfRule>
  </conditionalFormatting>
  <pageMargins left="0.7" right="0.7" top="0.75" bottom="0.75" header="0.3" footer="0.3"/>
  <pageSetup paperSize="5" scale="30" fitToWidth="0" orientation="landscape" r:id="rId1"/>
  <ignoredErrors>
    <ignoredError sqref="P34:P35 P19 P7 P11 P15 P53:P60 P102:P103 P45:P51 P62 P64:P66 P32 P83:P100 P41:P43 P68:P81" formulaRange="1"/>
    <ignoredError sqref="A19 A15 A11 A7"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9548136-e6bd-45dc-862a-9340098c6934" xsi:nil="true"/>
    <lcf76f155ced4ddcb4097134ff3c332f xmlns="3001dea3-a2f0-4f51-9259-5b3c9f089ba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05FE5262C39954FB68E243F433941DD" ma:contentTypeVersion="19" ma:contentTypeDescription="Create a new document." ma:contentTypeScope="" ma:versionID="ca9b531ba758bb139a533cfe1cbe938f">
  <xsd:schema xmlns:xsd="http://www.w3.org/2001/XMLSchema" xmlns:xs="http://www.w3.org/2001/XMLSchema" xmlns:p="http://schemas.microsoft.com/office/2006/metadata/properties" xmlns:ns2="59548136-e6bd-45dc-862a-9340098c6934" xmlns:ns3="3001dea3-a2f0-4f51-9259-5b3c9f089baa" targetNamespace="http://schemas.microsoft.com/office/2006/metadata/properties" ma:root="true" ma:fieldsID="2a08bb8e1c344c9be65d1527dae619c8" ns2:_="" ns3:_="">
    <xsd:import namespace="59548136-e6bd-45dc-862a-9340098c6934"/>
    <xsd:import namespace="3001dea3-a2f0-4f51-9259-5b3c9f089ba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48136-e6bd-45dc-862a-9340098c693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d964207-cfb1-4bea-acfa-f7118a0c0b71}" ma:internalName="TaxCatchAll" ma:showField="CatchAllData" ma:web="59548136-e6bd-45dc-862a-9340098c69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001dea3-a2f0-4f51-9259-5b3c9f089ba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23cd435-eccb-499f-83ef-c0a8d3e976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66C696-20D6-490D-8CFB-E9916AD259E7}">
  <ds:schemaRefs>
    <ds:schemaRef ds:uri="http://schemas.microsoft.com/office/2006/metadata/properties"/>
    <ds:schemaRef ds:uri="http://schemas.microsoft.com/office/infopath/2007/PartnerControls"/>
    <ds:schemaRef ds:uri="fb0f1140-9a7b-4fcd-90f3-6f49122dbb41"/>
    <ds:schemaRef ds:uri="59548136-e6bd-45dc-862a-9340098c6934"/>
  </ds:schemaRefs>
</ds:datastoreItem>
</file>

<file path=customXml/itemProps2.xml><?xml version="1.0" encoding="utf-8"?>
<ds:datastoreItem xmlns:ds="http://schemas.openxmlformats.org/officeDocument/2006/customXml" ds:itemID="{88AA6C51-BD22-4D41-BB7A-AEBB89635702}"/>
</file>

<file path=customXml/itemProps3.xml><?xml version="1.0" encoding="utf-8"?>
<ds:datastoreItem xmlns:ds="http://schemas.openxmlformats.org/officeDocument/2006/customXml" ds:itemID="{A1BB40E3-6499-4AE2-A8CE-12CBE5B45D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Assumptions</vt:lpstr>
      <vt:lpstr>Cashflow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Faith Kruk</dc:creator>
  <cp:lastModifiedBy>Jordan Pomrenke</cp:lastModifiedBy>
  <cp:lastPrinted>2025-02-26T15:16:14Z</cp:lastPrinted>
  <dcterms:created xsi:type="dcterms:W3CDTF">2013-05-09T15:56:53Z</dcterms:created>
  <dcterms:modified xsi:type="dcterms:W3CDTF">2025-09-12T16:13:27Z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0x010100A05FE5262C39954FB68E243F433941DD</vt:lpwstr>
  </property>
  <property fmtid="{D5CDD505-2E9C-101B-9397-08002B2CF9AE}" pid="3" name="MediaServiceImageTags">
    <vt:lpwstr/>
  </property>
</Properties>
</file>